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3215" windowHeight="6900" activeTab="0"/>
  </bookViews>
  <sheets>
    <sheet name="四技日間部" sheetId="1" r:id="rId1"/>
    <sheet name="四技進修部" sheetId="2" r:id="rId2"/>
    <sheet name="碩士班" sheetId="3" r:id="rId3"/>
    <sheet name="二技進修部夜間班" sheetId="4" r:id="rId4"/>
  </sheets>
  <definedNames>
    <definedName name="_xlnm.Print_Area" localSheetId="0">'四技日間部'!$A$1:$Y$40</definedName>
    <definedName name="_xlnm.Print_Area" localSheetId="1">'四技進修部'!$A$1:$Y$40</definedName>
  </definedNames>
  <calcPr fullCalcOnLoad="1"/>
</workbook>
</file>

<file path=xl/sharedStrings.xml><?xml version="1.0" encoding="utf-8"?>
<sst xmlns="http://schemas.openxmlformats.org/spreadsheetml/2006/main" count="616" uniqueCount="328">
  <si>
    <t>必修科目合計</t>
  </si>
  <si>
    <t>代碼</t>
  </si>
  <si>
    <t>學分</t>
  </si>
  <si>
    <t>選修科目</t>
  </si>
  <si>
    <t>預定選修合計</t>
  </si>
  <si>
    <t>修習科目合計</t>
  </si>
  <si>
    <t>修別</t>
  </si>
  <si>
    <t>科目名稱</t>
  </si>
  <si>
    <t>時數</t>
  </si>
  <si>
    <t>必修科目</t>
  </si>
  <si>
    <t>土木工程概論</t>
  </si>
  <si>
    <t>水土保持工程</t>
  </si>
  <si>
    <t>橋樑工程</t>
  </si>
  <si>
    <t>時數：</t>
  </si>
  <si>
    <t xml:space="preserve"> </t>
  </si>
  <si>
    <t>通識</t>
  </si>
  <si>
    <t>專業必修</t>
  </si>
  <si>
    <t>專業選修</t>
  </si>
  <si>
    <t>一上</t>
  </si>
  <si>
    <t>一下</t>
  </si>
  <si>
    <t>二上</t>
  </si>
  <si>
    <t>二下</t>
  </si>
  <si>
    <t>和＝</t>
  </si>
  <si>
    <t>學分數：</t>
  </si>
  <si>
    <t>科目修別與代碼</t>
  </si>
  <si>
    <t>通識必修(1)</t>
  </si>
  <si>
    <t>專業必修(2)</t>
  </si>
  <si>
    <t>專業選修(3)</t>
  </si>
  <si>
    <t>通識選修(6)</t>
  </si>
  <si>
    <t>必修合計</t>
  </si>
  <si>
    <t>最低選修</t>
  </si>
  <si>
    <t>最低畢業</t>
  </si>
  <si>
    <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</si>
  <si>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t>採購法</t>
  </si>
  <si>
    <t>水質分析</t>
  </si>
  <si>
    <t>資源處理</t>
  </si>
  <si>
    <t>環境影響評估</t>
  </si>
  <si>
    <t>分析化學</t>
  </si>
  <si>
    <t>有害廢棄物處理</t>
  </si>
  <si>
    <t>廢棄物抽樣檢測</t>
  </si>
  <si>
    <t>掩埋操作與管理</t>
  </si>
  <si>
    <t>工程統計</t>
  </si>
  <si>
    <t>系別：土木工程與環境資源管理系</t>
  </si>
  <si>
    <t>營建管理</t>
  </si>
  <si>
    <t>土壤力學</t>
  </si>
  <si>
    <t>土壤力學實驗</t>
  </si>
  <si>
    <t>土木施工法</t>
  </si>
  <si>
    <t>測量學</t>
  </si>
  <si>
    <t>結構學</t>
  </si>
  <si>
    <t>微積分</t>
  </si>
  <si>
    <t>工程材料</t>
  </si>
  <si>
    <t>鋼筋混凝土</t>
  </si>
  <si>
    <t>國文發展課程</t>
  </si>
  <si>
    <t>制別：進修部二技</t>
  </si>
  <si>
    <t>註3:各必、選修科目得調整開課學期。</t>
  </si>
  <si>
    <r>
      <t>註1:本系</t>
    </r>
    <r>
      <rPr>
        <u val="single"/>
        <sz val="10"/>
        <color indexed="10"/>
        <rFont val="標楷體"/>
        <family val="4"/>
      </rPr>
      <t>必修58學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選修14學分</t>
    </r>
    <r>
      <rPr>
        <sz val="10"/>
        <color indexed="10"/>
        <rFont val="標楷體"/>
        <family val="4"/>
      </rPr>
      <t>，合計至少72學分始能畢業。</t>
    </r>
  </si>
  <si>
    <t>大漢技術學院   101  學年度入學新生課程標準表</t>
  </si>
  <si>
    <t>專題研討(一)</t>
  </si>
  <si>
    <t>專題研討(二)</t>
  </si>
  <si>
    <t>專題研討(三)</t>
  </si>
  <si>
    <t>論文(二)</t>
  </si>
  <si>
    <t>論文(一)</t>
  </si>
  <si>
    <t>高等結構學</t>
  </si>
  <si>
    <t>環境工程特論</t>
  </si>
  <si>
    <t>再生混凝土特論</t>
  </si>
  <si>
    <t>廢棄物處理特論</t>
  </si>
  <si>
    <t>監測資料分析</t>
  </si>
  <si>
    <t>土木工程防災減災特論</t>
  </si>
  <si>
    <t>綠色混凝土特論</t>
  </si>
  <si>
    <t>結構動力學</t>
  </si>
  <si>
    <t>高等資源處理</t>
  </si>
  <si>
    <t>環境數值分析</t>
  </si>
  <si>
    <t>鋼構件行為學</t>
  </si>
  <si>
    <t>資源再利用特論</t>
  </si>
  <si>
    <t>水質管理</t>
  </si>
  <si>
    <t>人工智慧在防災工程之運用</t>
  </si>
  <si>
    <t>邊坡穩定與災害防治</t>
  </si>
  <si>
    <t>結構穩定學</t>
  </si>
  <si>
    <t>橋梁設計</t>
  </si>
  <si>
    <t>耐震設計</t>
  </si>
  <si>
    <t>防救災教育特論</t>
  </si>
  <si>
    <t>註3:各選修科目得調整開課學期。</t>
  </si>
  <si>
    <t>耐震能力評估與補強</t>
  </si>
  <si>
    <t>營建災害管理特論</t>
  </si>
  <si>
    <t>制別：研究所碩士班</t>
  </si>
  <si>
    <t>水及廢水處理程序</t>
  </si>
  <si>
    <t>實驗設計與分析</t>
  </si>
  <si>
    <t>註2:指導教授得要求學生選修本系其他年制之課程，但不列入畢業學分。</t>
  </si>
  <si>
    <t>空氣污染控制</t>
  </si>
  <si>
    <t>溫室氣體減量</t>
  </si>
  <si>
    <t>體育</t>
  </si>
  <si>
    <t>藝術學群(一)</t>
  </si>
  <si>
    <t>英語文發展</t>
  </si>
  <si>
    <t>國文發展課程</t>
  </si>
  <si>
    <t>工業減廢</t>
  </si>
  <si>
    <t>測量實習</t>
  </si>
  <si>
    <t>固體廢棄物處理</t>
  </si>
  <si>
    <t>工程力學</t>
  </si>
  <si>
    <t>材料力學</t>
  </si>
  <si>
    <t>流體力學</t>
  </si>
  <si>
    <t>污水工程</t>
  </si>
  <si>
    <t>環境化學</t>
  </si>
  <si>
    <t>必修科目合計</t>
  </si>
  <si>
    <t>電腦專業應用</t>
  </si>
  <si>
    <t>隧道工程</t>
  </si>
  <si>
    <t>工程估價</t>
  </si>
  <si>
    <t>污染監測與分析</t>
  </si>
  <si>
    <t>軟體應用</t>
  </si>
  <si>
    <t>基礎工程</t>
  </si>
  <si>
    <t>地理資訊系統</t>
  </si>
  <si>
    <t>混凝土施工</t>
  </si>
  <si>
    <t>專業英文</t>
  </si>
  <si>
    <t>工程品質管理</t>
  </si>
  <si>
    <t>電腦輔助繪圖</t>
  </si>
  <si>
    <t>工程財務</t>
  </si>
  <si>
    <t>工程地質</t>
  </si>
  <si>
    <t>契約與規範</t>
  </si>
  <si>
    <t>工程地球物理</t>
  </si>
  <si>
    <t>施工安全</t>
  </si>
  <si>
    <t>工程維護與管理</t>
  </si>
  <si>
    <t>公文與論文</t>
  </si>
  <si>
    <t>土壤資源利用與保育</t>
  </si>
  <si>
    <t>鋼結構</t>
  </si>
  <si>
    <t>工程經濟</t>
  </si>
  <si>
    <t>工程實務實習</t>
  </si>
  <si>
    <t>自然科學群</t>
  </si>
  <si>
    <t>社會學群(一)</t>
  </si>
  <si>
    <t>工程倫理</t>
  </si>
  <si>
    <t>空氣污染防制</t>
  </si>
  <si>
    <t>工程材料實驗</t>
  </si>
  <si>
    <t>廢棄物資源化實務</t>
  </si>
  <si>
    <t>環境保護與觀光發展</t>
  </si>
  <si>
    <t>高等鋼筋混凝土設計</t>
  </si>
  <si>
    <t>廢棄物處理及資源化</t>
  </si>
  <si>
    <t>環境工程概論</t>
  </si>
  <si>
    <t>註2:本系各年制之必修、選修均可做為選修學分，外系學分最多承認選修學分8學分。</t>
  </si>
  <si>
    <r>
      <t>註1:</t>
    </r>
    <r>
      <rPr>
        <u val="single"/>
        <sz val="10"/>
        <color indexed="10"/>
        <rFont val="標楷體"/>
        <family val="4"/>
      </rPr>
      <t>必修6學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選修24學分</t>
    </r>
    <r>
      <rPr>
        <sz val="10"/>
        <color indexed="10"/>
        <rFont val="標楷體"/>
        <family val="4"/>
      </rPr>
      <t>，專題研討為必修但不計學分。修畢30學分始能畢業。</t>
    </r>
  </si>
  <si>
    <t>空氣污染防制實習</t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</si>
  <si>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 xml:space="preserve">   101  </t>
    </r>
    <r>
      <rPr>
        <b/>
        <sz val="18"/>
        <color indexed="12"/>
        <rFont val="標楷體"/>
        <family val="4"/>
      </rPr>
      <t>學年度入學新生課程標準表</t>
    </r>
  </si>
  <si>
    <r>
      <t>學分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時數</t>
    </r>
  </si>
  <si>
    <r>
      <rPr>
        <b/>
        <sz val="12"/>
        <color indexed="12"/>
        <rFont val="標楷體"/>
        <family val="4"/>
      </rPr>
      <t>系別：土木工程與環境資源管理系</t>
    </r>
  </si>
  <si>
    <r>
      <rPr>
        <b/>
        <sz val="12"/>
        <color indexed="12"/>
        <rFont val="標楷體"/>
        <family val="4"/>
      </rPr>
      <t>制別：四技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標楷體"/>
        <family val="4"/>
      </rPr>
      <t>進修部</t>
    </r>
    <r>
      <rPr>
        <b/>
        <sz val="12"/>
        <color indexed="12"/>
        <rFont val="Times New Roman"/>
        <family val="1"/>
      </rPr>
      <t>)</t>
    </r>
  </si>
  <si>
    <r>
      <rPr>
        <sz val="10"/>
        <color indexed="8"/>
        <rFont val="標楷體"/>
        <family val="4"/>
      </rPr>
      <t>修別</t>
    </r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</si>
  <si>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</si>
  <si>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</si>
  <si>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rFont val="標楷體"/>
        <family val="4"/>
      </rPr>
      <t>學分數：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</si>
  <si>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</si>
  <si>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</si>
  <si>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</si>
  <si>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</si>
  <si>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r>
      <rPr>
        <sz val="8"/>
        <color indexed="8"/>
        <rFont val="標楷體"/>
        <family val="4"/>
      </rPr>
      <t>學分</t>
    </r>
  </si>
  <si>
    <r>
      <rPr>
        <sz val="10"/>
        <rFont val="標楷體"/>
        <family val="4"/>
      </rPr>
      <t>通識</t>
    </r>
  </si>
  <si>
    <r>
      <rPr>
        <sz val="10"/>
        <rFont val="標楷體"/>
        <family val="4"/>
      </rPr>
      <t>專業必修</t>
    </r>
  </si>
  <si>
    <r>
      <rPr>
        <sz val="10"/>
        <rFont val="標楷體"/>
        <family val="4"/>
      </rPr>
      <t>專業選修</t>
    </r>
  </si>
  <si>
    <r>
      <rPr>
        <sz val="10"/>
        <color indexed="8"/>
        <rFont val="標楷體"/>
        <family val="4"/>
      </rPr>
      <t>必修科目</t>
    </r>
  </si>
  <si>
    <r>
      <rPr>
        <sz val="10"/>
        <rFont val="標楷體"/>
        <family val="4"/>
      </rPr>
      <t>體育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</si>
  <si>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</si>
  <si>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一上</t>
    </r>
  </si>
  <si>
    <r>
      <rPr>
        <sz val="10"/>
        <rFont val="標楷體"/>
        <family val="4"/>
      </rPr>
      <t>國文核心課程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</si>
  <si>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</si>
  <si>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國文發展課程</t>
    </r>
  </si>
  <si>
    <r>
      <rPr>
        <sz val="10"/>
        <rFont val="標楷體"/>
        <family val="4"/>
      </rPr>
      <t>一下</t>
    </r>
  </si>
  <si>
    <r>
      <rPr>
        <sz val="10"/>
        <rFont val="標楷體"/>
        <family val="4"/>
      </rPr>
      <t>英文核心課程</t>
    </r>
  </si>
  <si>
    <r>
      <rPr>
        <sz val="10"/>
        <rFont val="標楷體"/>
        <family val="4"/>
      </rPr>
      <t>自然科學群</t>
    </r>
  </si>
  <si>
    <r>
      <rPr>
        <sz val="10"/>
        <rFont val="標楷體"/>
        <family val="4"/>
      </rPr>
      <t>流體力學</t>
    </r>
  </si>
  <si>
    <r>
      <rPr>
        <sz val="10"/>
        <rFont val="標楷體"/>
        <family val="4"/>
      </rPr>
      <t>二上</t>
    </r>
  </si>
  <si>
    <r>
      <rPr>
        <sz val="10"/>
        <rFont val="標楷體"/>
        <family val="4"/>
      </rPr>
      <t>微積分</t>
    </r>
  </si>
  <si>
    <r>
      <rPr>
        <sz val="10"/>
        <rFont val="標楷體"/>
        <family val="4"/>
      </rPr>
      <t>社會學群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</si>
  <si>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結構學</t>
    </r>
  </si>
  <si>
    <r>
      <rPr>
        <sz val="10"/>
        <rFont val="標楷體"/>
        <family val="4"/>
      </rPr>
      <t>二下</t>
    </r>
  </si>
  <si>
    <r>
      <rPr>
        <sz val="10"/>
        <rFont val="標楷體"/>
        <family val="4"/>
      </rPr>
      <t>普通物理</t>
    </r>
  </si>
  <si>
    <r>
      <rPr>
        <sz val="10"/>
        <rFont val="標楷體"/>
        <family val="4"/>
      </rPr>
      <t>社會學群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</si>
  <si>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土壤力學</t>
    </r>
  </si>
  <si>
    <r>
      <rPr>
        <sz val="10"/>
        <rFont val="標楷體"/>
        <family val="4"/>
      </rPr>
      <t>三上</t>
    </r>
  </si>
  <si>
    <r>
      <rPr>
        <sz val="10"/>
        <rFont val="標楷體"/>
        <family val="4"/>
      </rPr>
      <t>普通化學</t>
    </r>
  </si>
  <si>
    <r>
      <rPr>
        <sz val="10"/>
        <rFont val="標楷體"/>
        <family val="4"/>
      </rPr>
      <t>固體廢棄物處理</t>
    </r>
  </si>
  <si>
    <r>
      <rPr>
        <sz val="10"/>
        <rFont val="標楷體"/>
        <family val="4"/>
      </rPr>
      <t>三下</t>
    </r>
  </si>
  <si>
    <r>
      <rPr>
        <sz val="10"/>
        <rFont val="標楷體"/>
        <family val="4"/>
      </rPr>
      <t>計算機概論</t>
    </r>
  </si>
  <si>
    <r>
      <rPr>
        <sz val="10"/>
        <rFont val="標楷體"/>
        <family val="4"/>
      </rPr>
      <t>工程材料</t>
    </r>
  </si>
  <si>
    <r>
      <rPr>
        <sz val="10"/>
        <rFont val="標楷體"/>
        <family val="4"/>
      </rPr>
      <t>營建管理</t>
    </r>
  </si>
  <si>
    <r>
      <rPr>
        <sz val="10"/>
        <rFont val="標楷體"/>
        <family val="4"/>
      </rPr>
      <t>四上</t>
    </r>
  </si>
  <si>
    <r>
      <rPr>
        <sz val="10"/>
        <rFont val="標楷體"/>
        <family val="4"/>
      </rPr>
      <t>環境工程概論</t>
    </r>
  </si>
  <si>
    <r>
      <rPr>
        <sz val="10"/>
        <rFont val="標楷體"/>
        <family val="4"/>
      </rPr>
      <t>測量學</t>
    </r>
  </si>
  <si>
    <r>
      <rPr>
        <sz val="10"/>
        <rFont val="標楷體"/>
        <family val="4"/>
      </rPr>
      <t>污水工程</t>
    </r>
  </si>
  <si>
    <r>
      <rPr>
        <sz val="10"/>
        <rFont val="標楷體"/>
        <family val="4"/>
      </rPr>
      <t>四下</t>
    </r>
  </si>
  <si>
    <r>
      <rPr>
        <sz val="10"/>
        <rFont val="標楷體"/>
        <family val="4"/>
      </rPr>
      <t>工程力學</t>
    </r>
  </si>
  <si>
    <r>
      <rPr>
        <sz val="10"/>
        <rFont val="標楷體"/>
        <family val="4"/>
      </rPr>
      <t>測量實習</t>
    </r>
  </si>
  <si>
    <r>
      <rPr>
        <sz val="10"/>
        <rFont val="標楷體"/>
        <family val="4"/>
      </rPr>
      <t>有害廢棄物處理</t>
    </r>
  </si>
  <si>
    <r>
      <rPr>
        <sz val="10"/>
        <rFont val="標楷體"/>
        <family val="4"/>
      </rPr>
      <t>和＝</t>
    </r>
  </si>
  <si>
    <r>
      <rPr>
        <sz val="10"/>
        <rFont val="標楷體"/>
        <family val="4"/>
      </rPr>
      <t>環境化學</t>
    </r>
  </si>
  <si>
    <r>
      <rPr>
        <sz val="10"/>
        <rFont val="標楷體"/>
        <family val="4"/>
      </rPr>
      <t>空氣污染防制</t>
    </r>
  </si>
  <si>
    <r>
      <rPr>
        <sz val="10"/>
        <rFont val="標楷體"/>
        <family val="4"/>
      </rPr>
      <t>鋼筋混凝土</t>
    </r>
  </si>
  <si>
    <r>
      <rPr>
        <sz val="10"/>
        <rFont val="標楷體"/>
        <family val="4"/>
      </rPr>
      <t>工程材料實驗</t>
    </r>
  </si>
  <si>
    <t xml:space="preserve"> </t>
  </si>
  <si>
    <r>
      <rPr>
        <sz val="10"/>
        <rFont val="標楷體"/>
        <family val="4"/>
      </rPr>
      <t>材料力學</t>
    </r>
  </si>
  <si>
    <r>
      <rPr>
        <sz val="10"/>
        <rFont val="標楷體"/>
        <family val="4"/>
      </rPr>
      <t>水質分析</t>
    </r>
  </si>
  <si>
    <r>
      <rPr>
        <sz val="10"/>
        <rFont val="標楷體"/>
        <family val="4"/>
      </rPr>
      <t>時數：</t>
    </r>
  </si>
  <si>
    <r>
      <rPr>
        <sz val="10"/>
        <rFont val="標楷體"/>
        <family val="4"/>
      </rPr>
      <t>必修科目合計</t>
    </r>
  </si>
  <si>
    <r>
      <rPr>
        <sz val="10"/>
        <color indexed="8"/>
        <rFont val="標楷體"/>
        <family val="4"/>
      </rPr>
      <t>選修科目</t>
    </r>
  </si>
  <si>
    <r>
      <rPr>
        <sz val="10"/>
        <rFont val="標楷體"/>
        <family val="4"/>
      </rPr>
      <t>公文與論文</t>
    </r>
  </si>
  <si>
    <r>
      <rPr>
        <sz val="10"/>
        <rFont val="標楷體"/>
        <family val="4"/>
      </rPr>
      <t>契約與規範</t>
    </r>
  </si>
  <si>
    <r>
      <rPr>
        <sz val="10"/>
        <rFont val="標楷體"/>
        <family val="4"/>
      </rPr>
      <t>資源處理</t>
    </r>
  </si>
  <si>
    <r>
      <rPr>
        <sz val="10"/>
        <rFont val="標楷體"/>
        <family val="4"/>
      </rPr>
      <t>掩埋操作與管理</t>
    </r>
  </si>
  <si>
    <r>
      <rPr>
        <sz val="10"/>
        <rFont val="標楷體"/>
        <family val="4"/>
      </rPr>
      <t>專業英文</t>
    </r>
  </si>
  <si>
    <r>
      <rPr>
        <sz val="10"/>
        <rFont val="標楷體"/>
        <family val="4"/>
      </rPr>
      <t>混凝土施工</t>
    </r>
  </si>
  <si>
    <r>
      <rPr>
        <sz val="10"/>
        <rFont val="標楷體"/>
        <family val="4"/>
      </rPr>
      <t>廢棄物抽樣檢測</t>
    </r>
  </si>
  <si>
    <r>
      <rPr>
        <sz val="10"/>
        <rFont val="標楷體"/>
        <family val="4"/>
      </rPr>
      <t>地景保育與景觀導覽</t>
    </r>
  </si>
  <si>
    <r>
      <rPr>
        <sz val="10"/>
        <rFont val="標楷體"/>
        <family val="4"/>
      </rPr>
      <t>工程倫理</t>
    </r>
  </si>
  <si>
    <r>
      <rPr>
        <sz val="10"/>
        <rFont val="標楷體"/>
        <family val="4"/>
      </rPr>
      <t>電腦專業應用</t>
    </r>
  </si>
  <si>
    <r>
      <rPr>
        <sz val="10"/>
        <rFont val="標楷體"/>
        <family val="4"/>
      </rPr>
      <t>工程品質管理</t>
    </r>
  </si>
  <si>
    <r>
      <rPr>
        <sz val="10"/>
        <rFont val="標楷體"/>
        <family val="4"/>
      </rPr>
      <t>水土保持工程</t>
    </r>
  </si>
  <si>
    <r>
      <rPr>
        <sz val="10"/>
        <rFont val="標楷體"/>
        <family val="4"/>
      </rPr>
      <t>土木工程概論</t>
    </r>
  </si>
  <si>
    <r>
      <rPr>
        <sz val="10"/>
        <rFont val="標楷體"/>
        <family val="4"/>
      </rPr>
      <t>工程地質</t>
    </r>
  </si>
  <si>
    <r>
      <rPr>
        <sz val="10"/>
        <rFont val="標楷體"/>
        <family val="4"/>
      </rPr>
      <t>營建法規</t>
    </r>
  </si>
  <si>
    <t>花東玉石資源</t>
  </si>
  <si>
    <r>
      <rPr>
        <sz val="10"/>
        <rFont val="標楷體"/>
        <family val="4"/>
      </rPr>
      <t>軍訓</t>
    </r>
  </si>
  <si>
    <r>
      <rPr>
        <sz val="10"/>
        <rFont val="標楷體"/>
        <family val="4"/>
      </rPr>
      <t>電腦輔助繪圖</t>
    </r>
  </si>
  <si>
    <r>
      <rPr>
        <sz val="10"/>
        <rFont val="標楷體"/>
        <family val="4"/>
      </rPr>
      <t>土壤資源利用與保育</t>
    </r>
  </si>
  <si>
    <r>
      <rPr>
        <sz val="10"/>
        <rFont val="標楷體"/>
        <family val="4"/>
      </rPr>
      <t>環境管理數學</t>
    </r>
  </si>
  <si>
    <r>
      <rPr>
        <sz val="10"/>
        <rFont val="標楷體"/>
        <family val="4"/>
      </rPr>
      <t>軟體應用</t>
    </r>
  </si>
  <si>
    <r>
      <rPr>
        <sz val="10"/>
        <rFont val="標楷體"/>
        <family val="4"/>
      </rPr>
      <t>污染監測與分析</t>
    </r>
  </si>
  <si>
    <r>
      <rPr>
        <sz val="10"/>
        <rFont val="標楷體"/>
        <family val="4"/>
      </rPr>
      <t>基礎工程</t>
    </r>
  </si>
  <si>
    <r>
      <rPr>
        <sz val="10"/>
        <rFont val="標楷體"/>
        <family val="4"/>
      </rPr>
      <t>工程地球物理</t>
    </r>
  </si>
  <si>
    <r>
      <rPr>
        <sz val="10"/>
        <rFont val="標楷體"/>
        <family val="4"/>
      </rPr>
      <t>工程識圖</t>
    </r>
  </si>
  <si>
    <r>
      <rPr>
        <sz val="10"/>
        <rFont val="標楷體"/>
        <family val="4"/>
      </rPr>
      <t>噪音與振動</t>
    </r>
  </si>
  <si>
    <r>
      <rPr>
        <sz val="10"/>
        <rFont val="標楷體"/>
        <family val="4"/>
      </rPr>
      <t>土壤力學實驗</t>
    </r>
  </si>
  <si>
    <r>
      <rPr>
        <sz val="10"/>
        <rFont val="標楷體"/>
        <family val="4"/>
      </rPr>
      <t>地理資訊系統</t>
    </r>
  </si>
  <si>
    <r>
      <rPr>
        <sz val="10"/>
        <rFont val="標楷體"/>
        <family val="4"/>
      </rPr>
      <t>分析化學</t>
    </r>
  </si>
  <si>
    <r>
      <rPr>
        <sz val="10"/>
        <rFont val="標楷體"/>
        <family val="4"/>
      </rPr>
      <t>工程經濟</t>
    </r>
  </si>
  <si>
    <r>
      <rPr>
        <sz val="10"/>
        <rFont val="標楷體"/>
        <family val="4"/>
      </rPr>
      <t>環境地質</t>
    </r>
  </si>
  <si>
    <r>
      <rPr>
        <sz val="10"/>
        <rFont val="標楷體"/>
        <family val="4"/>
      </rPr>
      <t>廢棄物處理及資源化</t>
    </r>
  </si>
  <si>
    <r>
      <rPr>
        <sz val="10"/>
        <rFont val="標楷體"/>
        <family val="4"/>
      </rPr>
      <t>全球環境議題</t>
    </r>
  </si>
  <si>
    <r>
      <rPr>
        <sz val="10"/>
        <rFont val="標楷體"/>
        <family val="4"/>
      </rPr>
      <t>工業減廢</t>
    </r>
  </si>
  <si>
    <r>
      <rPr>
        <sz val="12"/>
        <color indexed="8"/>
        <rFont val="標楷體"/>
        <family val="4"/>
      </rPr>
      <t>必修合計</t>
    </r>
  </si>
  <si>
    <r>
      <rPr>
        <sz val="12"/>
        <color indexed="8"/>
        <rFont val="標楷體"/>
        <family val="4"/>
      </rPr>
      <t>學分</t>
    </r>
  </si>
  <si>
    <r>
      <rPr>
        <sz val="10"/>
        <rFont val="標楷體"/>
        <family val="4"/>
      </rPr>
      <t>廢棄物資源化實務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</si>
  <si>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</si>
  <si>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選修合計</t>
    </r>
  </si>
  <si>
    <r>
      <rPr>
        <sz val="10"/>
        <rFont val="標楷體"/>
        <family val="4"/>
      </rPr>
      <t>預定選修合計</t>
    </r>
  </si>
  <si>
    <r>
      <rPr>
        <sz val="10"/>
        <color indexed="8"/>
        <rFont val="標楷體"/>
        <family val="4"/>
      </rPr>
      <t>修習科目合計</t>
    </r>
  </si>
  <si>
    <r>
      <rPr>
        <sz val="11"/>
        <color indexed="8"/>
        <rFont val="標楷體"/>
        <family val="4"/>
      </rPr>
      <t>科目修別及代碼</t>
    </r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</si>
  <si>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</si>
  <si>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r>
      <rPr>
        <sz val="11"/>
        <color indexed="8"/>
        <rFont val="標楷體"/>
        <family val="4"/>
      </rPr>
      <t>專業必修</t>
    </r>
    <r>
      <rPr>
        <sz val="11"/>
        <color indexed="8"/>
        <rFont val="Times New Roman"/>
        <family val="1"/>
      </rPr>
      <t>(2)</t>
    </r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</si>
  <si>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</si>
  <si>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r>
      <rPr>
        <sz val="11"/>
        <color indexed="8"/>
        <rFont val="標楷體"/>
        <family val="4"/>
      </rPr>
      <t>通識選修</t>
    </r>
    <r>
      <rPr>
        <sz val="11"/>
        <color indexed="8"/>
        <rFont val="Times New Roman"/>
        <family val="1"/>
      </rPr>
      <t>(6)</t>
    </r>
  </si>
  <si>
    <r>
      <rPr>
        <sz val="11"/>
        <color indexed="8"/>
        <rFont val="標楷體"/>
        <family val="4"/>
      </rPr>
      <t>必修合計</t>
    </r>
  </si>
  <si>
    <r>
      <rPr>
        <sz val="11"/>
        <color indexed="8"/>
        <rFont val="標楷體"/>
        <family val="4"/>
      </rPr>
      <t>最低選修</t>
    </r>
  </si>
  <si>
    <r>
      <rPr>
        <sz val="11"/>
        <color indexed="8"/>
        <rFont val="標楷體"/>
        <family val="4"/>
      </rPr>
      <t>最低畢業</t>
    </r>
  </si>
  <si>
    <r>
      <rPr>
        <sz val="11"/>
        <color indexed="8"/>
        <rFont val="標楷體"/>
        <family val="4"/>
      </rPr>
      <t>學分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標楷體"/>
        <family val="4"/>
      </rPr>
      <t>時數</t>
    </r>
  </si>
  <si>
    <t>0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</si>
  <si>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本系各年制之必修、選修均可做為選修學分，外系學分最多承認選修學分</t>
    </r>
    <r>
      <rPr>
        <sz val="10"/>
        <color indexed="10"/>
        <rFont val="Times New Roman"/>
        <family val="1"/>
      </rPr>
      <t>8</t>
    </r>
    <r>
      <rPr>
        <sz val="10"/>
        <color indexed="10"/>
        <rFont val="標楷體"/>
        <family val="4"/>
      </rPr>
      <t>學分。上表科目得調整開課學期。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</si>
  <si>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3:</t>
    </r>
    <r>
      <rPr>
        <sz val="10"/>
        <color indexed="10"/>
        <rFont val="標楷體"/>
        <family val="4"/>
      </rPr>
      <t>各必、選修科目得調整開課學期。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</si>
  <si>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>101</t>
    </r>
    <r>
      <rPr>
        <b/>
        <sz val="18"/>
        <color indexed="12"/>
        <rFont val="標楷體"/>
        <family val="4"/>
      </rPr>
      <t>學年度入學新生課程標準表</t>
    </r>
  </si>
  <si>
    <r>
      <rPr>
        <b/>
        <sz val="12"/>
        <color indexed="12"/>
        <rFont val="標楷體"/>
        <family val="4"/>
      </rPr>
      <t>制別：四技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標楷體"/>
        <family val="4"/>
      </rPr>
      <t>日間部</t>
    </r>
    <r>
      <rPr>
        <b/>
        <sz val="12"/>
        <color indexed="12"/>
        <rFont val="Times New Roman"/>
        <family val="1"/>
      </rPr>
      <t>)</t>
    </r>
  </si>
  <si>
    <r>
      <rPr>
        <sz val="10"/>
        <rFont val="細明體"/>
        <family val="3"/>
      </rPr>
      <t>學分數：</t>
    </r>
  </si>
  <si>
    <r>
      <rPr>
        <sz val="10"/>
        <rFont val="細明體"/>
        <family val="3"/>
      </rPr>
      <t>通識</t>
    </r>
  </si>
  <si>
    <r>
      <rPr>
        <sz val="10"/>
        <rFont val="細明體"/>
        <family val="3"/>
      </rPr>
      <t>專業必修</t>
    </r>
  </si>
  <si>
    <r>
      <rPr>
        <sz val="10"/>
        <rFont val="細明體"/>
        <family val="3"/>
      </rPr>
      <t>專業選修</t>
    </r>
  </si>
  <si>
    <r>
      <rPr>
        <sz val="10"/>
        <rFont val="標楷體"/>
        <family val="4"/>
      </rPr>
      <t>勞作教育</t>
    </r>
  </si>
  <si>
    <r>
      <rPr>
        <sz val="10"/>
        <rFont val="標楷體"/>
        <family val="4"/>
      </rPr>
      <t>實務實習</t>
    </r>
  </si>
  <si>
    <r>
      <rPr>
        <sz val="10"/>
        <rFont val="細明體"/>
        <family val="3"/>
      </rPr>
      <t>一上</t>
    </r>
  </si>
  <si>
    <r>
      <rPr>
        <sz val="10"/>
        <rFont val="細明體"/>
        <family val="3"/>
      </rPr>
      <t>一下</t>
    </r>
  </si>
  <si>
    <r>
      <rPr>
        <sz val="10"/>
        <rFont val="標楷體"/>
        <family val="4"/>
      </rPr>
      <t>廢棄物處理及資源化</t>
    </r>
  </si>
  <si>
    <r>
      <rPr>
        <sz val="10"/>
        <rFont val="細明體"/>
        <family val="3"/>
      </rPr>
      <t>二上</t>
    </r>
  </si>
  <si>
    <r>
      <rPr>
        <sz val="10"/>
        <rFont val="細明體"/>
        <family val="3"/>
      </rPr>
      <t>二下</t>
    </r>
  </si>
  <si>
    <r>
      <rPr>
        <sz val="10"/>
        <rFont val="細明體"/>
        <family val="3"/>
      </rPr>
      <t>三上</t>
    </r>
  </si>
  <si>
    <r>
      <rPr>
        <sz val="10"/>
        <rFont val="標楷體"/>
        <family val="4"/>
      </rPr>
      <t>土木施工法</t>
    </r>
  </si>
  <si>
    <r>
      <rPr>
        <sz val="10"/>
        <rFont val="細明體"/>
        <family val="3"/>
      </rPr>
      <t>三下</t>
    </r>
  </si>
  <si>
    <r>
      <rPr>
        <sz val="10"/>
        <rFont val="細明體"/>
        <family val="3"/>
      </rPr>
      <t>四上</t>
    </r>
  </si>
  <si>
    <r>
      <rPr>
        <sz val="10"/>
        <rFont val="細明體"/>
        <family val="3"/>
      </rPr>
      <t>四下</t>
    </r>
  </si>
  <si>
    <r>
      <rPr>
        <sz val="10"/>
        <rFont val="細明體"/>
        <family val="3"/>
      </rPr>
      <t>和＝</t>
    </r>
  </si>
  <si>
    <r>
      <rPr>
        <sz val="10"/>
        <rFont val="細明體"/>
        <family val="3"/>
      </rPr>
      <t>時數：</t>
    </r>
  </si>
  <si>
    <r>
      <rPr>
        <sz val="10"/>
        <rFont val="標楷體"/>
        <family val="4"/>
      </rPr>
      <t>電腦輔助繪圖</t>
    </r>
  </si>
  <si>
    <t>施工安全</t>
  </si>
  <si>
    <r>
      <rPr>
        <sz val="10"/>
        <rFont val="標楷體"/>
        <family val="4"/>
      </rPr>
      <t>工程估價</t>
    </r>
  </si>
  <si>
    <t>建築施工</t>
  </si>
  <si>
    <r>
      <rPr>
        <sz val="10"/>
        <rFont val="標楷體"/>
        <family val="4"/>
      </rPr>
      <t>軟體應用</t>
    </r>
  </si>
  <si>
    <r>
      <rPr>
        <sz val="10"/>
        <rFont val="標楷體"/>
        <family val="4"/>
      </rPr>
      <t>通識選修</t>
    </r>
  </si>
  <si>
    <t>鋼結構</t>
  </si>
  <si>
    <r>
      <rPr>
        <sz val="10"/>
        <rFont val="標楷體"/>
        <family val="4"/>
      </rPr>
      <t>土木工程概論</t>
    </r>
  </si>
  <si>
    <r>
      <rPr>
        <sz val="10"/>
        <rFont val="標楷體"/>
        <family val="4"/>
      </rPr>
      <t>電腦專業應用</t>
    </r>
  </si>
  <si>
    <r>
      <rPr>
        <sz val="10"/>
        <rFont val="標楷體"/>
        <family val="4"/>
      </rPr>
      <t>空氣污染防制實習</t>
    </r>
  </si>
  <si>
    <t>預力混凝土</t>
  </si>
  <si>
    <r>
      <rPr>
        <sz val="10"/>
        <rFont val="標楷體"/>
        <family val="4"/>
      </rPr>
      <t>軍訓</t>
    </r>
  </si>
  <si>
    <r>
      <rPr>
        <sz val="10"/>
        <rFont val="標楷體"/>
        <family val="4"/>
      </rPr>
      <t>分析化學</t>
    </r>
  </si>
  <si>
    <t>水土保持工程</t>
  </si>
  <si>
    <r>
      <rPr>
        <sz val="10"/>
        <rFont val="標楷體"/>
        <family val="4"/>
      </rPr>
      <t>水文學</t>
    </r>
  </si>
  <si>
    <t>混凝土施工</t>
  </si>
  <si>
    <r>
      <rPr>
        <sz val="10"/>
        <rFont val="標楷體"/>
        <family val="4"/>
      </rPr>
      <t>工程識圖</t>
    </r>
  </si>
  <si>
    <t>工程品質管理</t>
  </si>
  <si>
    <r>
      <rPr>
        <sz val="10"/>
        <rFont val="標楷體"/>
        <family val="4"/>
      </rPr>
      <t>污染監測與分析</t>
    </r>
  </si>
  <si>
    <t>資源再生處理工程</t>
  </si>
  <si>
    <r>
      <rPr>
        <sz val="10"/>
        <rFont val="標楷體"/>
        <family val="4"/>
      </rPr>
      <t>採購法</t>
    </r>
  </si>
  <si>
    <t>營建法規</t>
  </si>
  <si>
    <t>橋樑工程</t>
  </si>
  <si>
    <r>
      <rPr>
        <sz val="10"/>
        <rFont val="標楷體"/>
        <family val="4"/>
      </rPr>
      <t>噪音與振動</t>
    </r>
  </si>
  <si>
    <t>工程經濟</t>
  </si>
  <si>
    <t>工程財務</t>
  </si>
  <si>
    <r>
      <rPr>
        <sz val="10"/>
        <color indexed="8"/>
        <rFont val="標楷體"/>
        <family val="4"/>
      </rPr>
      <t>預定選修合計</t>
    </r>
  </si>
  <si>
    <t>2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</si>
  <si>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選修學分科目得調整開課學期。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</si>
  <si>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3:</t>
    </r>
    <r>
      <rPr>
        <sz val="10"/>
        <color indexed="10"/>
        <rFont val="標楷體"/>
        <family val="4"/>
      </rPr>
      <t>勞作教育為必修課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每學期</t>
    </r>
    <r>
      <rPr>
        <sz val="10"/>
        <color indexed="10"/>
        <rFont val="Times New Roman"/>
        <family val="1"/>
      </rPr>
      <t>0</t>
    </r>
    <r>
      <rPr>
        <sz val="10"/>
        <color indexed="10"/>
        <rFont val="標楷體"/>
        <family val="4"/>
      </rPr>
      <t>學分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標楷體"/>
        <family val="4"/>
      </rPr>
      <t>小時，須修滿二學年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，但不列入畢業學分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軍訓亦不列入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</si>
  <si>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4:</t>
    </r>
    <r>
      <rPr>
        <sz val="10"/>
        <color indexed="10"/>
        <rFont val="標楷體"/>
        <family val="4"/>
      </rPr>
      <t>每位學生必須通過本校畢業門檻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包括：英文、資訊、體育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始得畢業。本校畢業門檻資格實施辦法連結網址：</t>
    </r>
    <r>
      <rPr>
        <sz val="10"/>
        <color indexed="10"/>
        <rFont val="Times New Roman"/>
        <family val="1"/>
      </rPr>
      <t>http://www.dahan.edu.tw/releaseRedirect.do?unitID=183&amp;pageID=6061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</si>
  <si>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5:</t>
    </r>
    <r>
      <rPr>
        <sz val="10"/>
        <color indexed="10"/>
        <rFont val="標楷體"/>
        <family val="4"/>
      </rPr>
      <t>每位學生必須通過本系畢業門檻</t>
    </r>
    <r>
      <rPr>
        <sz val="8.5"/>
        <color indexed="10"/>
        <rFont val="Times New Roman"/>
        <family val="1"/>
      </rPr>
      <t>(</t>
    </r>
    <r>
      <rPr>
        <sz val="8.5"/>
        <color indexed="10"/>
        <rFont val="標楷體"/>
        <family val="4"/>
      </rPr>
      <t>包括：勞動部</t>
    </r>
    <r>
      <rPr>
        <sz val="8.5"/>
        <color indexed="10"/>
        <rFont val="Times New Roman"/>
        <family val="1"/>
      </rPr>
      <t xml:space="preserve"> </t>
    </r>
    <r>
      <rPr>
        <sz val="8.5"/>
        <color indexed="10"/>
        <rFont val="標楷體"/>
        <family val="4"/>
      </rPr>
      <t>測量、建築繪圖、電腦輔助建築繪圖三類，至少取得丙級以上一張證照始得畢業</t>
    </r>
    <r>
      <rPr>
        <sz val="8.5"/>
        <color indexed="10"/>
        <rFont val="Times New Roman"/>
        <family val="1"/>
      </rPr>
      <t>)</t>
    </r>
    <r>
      <rPr>
        <sz val="8.5"/>
        <color indexed="10"/>
        <rFont val="標楷體"/>
        <family val="4"/>
      </rPr>
      <t>。</t>
    </r>
    <r>
      <rPr>
        <sz val="10"/>
        <color indexed="10"/>
        <rFont val="標楷體"/>
        <family val="4"/>
      </rPr>
      <t>本系畢業門檻辦法連結網址：</t>
    </r>
    <r>
      <rPr>
        <sz val="8.5"/>
        <color indexed="10"/>
        <rFont val="Times New Roman"/>
        <family val="1"/>
      </rPr>
      <t>//www.dahan.edu.tw/releaseRedirect.do?unitID=184&amp;pageID=5020</t>
    </r>
    <r>
      <rPr>
        <sz val="8.5"/>
        <color indexed="10"/>
        <rFont val="標楷體"/>
        <family val="4"/>
      </rPr>
      <t>。</t>
    </r>
  </si>
  <si>
    <t>22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</si>
  <si>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通識必修、選修合計</t>
    </r>
    <r>
      <rPr>
        <u val="single"/>
        <sz val="10"/>
        <color indexed="10"/>
        <rFont val="Times New Roman"/>
        <family val="1"/>
      </rPr>
      <t>31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79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20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8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130</t>
    </r>
    <r>
      <rPr>
        <sz val="10"/>
        <color indexed="10"/>
        <rFont val="標楷體"/>
        <family val="4"/>
      </rPr>
      <t>學分以上，始能畢業。</t>
    </r>
  </si>
  <si>
    <t>水文學</t>
  </si>
  <si>
    <t>土木施工法</t>
  </si>
  <si>
    <r>
      <t>103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10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103</t>
    </r>
    <r>
      <rPr>
        <b/>
        <sz val="8"/>
        <color indexed="12"/>
        <rFont val="標楷體"/>
        <family val="4"/>
      </rPr>
      <t>學年第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 xml:space="preserve"> 1 </t>
    </r>
    <r>
      <rPr>
        <b/>
        <sz val="8"/>
        <color indexed="12"/>
        <rFont val="標楷體"/>
        <family val="4"/>
      </rPr>
      <t>次系課程委員會會議通過</t>
    </r>
    <r>
      <rPr>
        <b/>
        <sz val="8"/>
        <color indexed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次校課委員會議暨教務會議通過</t>
    </r>
  </si>
  <si>
    <r>
      <rPr>
        <b/>
        <sz val="6"/>
        <color indexed="12"/>
        <rFont val="細明體"/>
        <family val="3"/>
      </rPr>
      <t>中華民國</t>
    </r>
    <r>
      <rPr>
        <b/>
        <sz val="6"/>
        <color indexed="12"/>
        <rFont val="Times New Roman"/>
        <family val="1"/>
      </rPr>
      <t xml:space="preserve"> 101 </t>
    </r>
    <r>
      <rPr>
        <b/>
        <sz val="6"/>
        <color indexed="12"/>
        <rFont val="細明體"/>
        <family val="3"/>
      </rPr>
      <t>年</t>
    </r>
    <r>
      <rPr>
        <b/>
        <sz val="6"/>
        <color indexed="12"/>
        <rFont val="Times New Roman"/>
        <family val="1"/>
      </rPr>
      <t xml:space="preserve"> 9</t>
    </r>
    <r>
      <rPr>
        <b/>
        <sz val="6"/>
        <color indexed="12"/>
        <rFont val="細明體"/>
        <family val="3"/>
      </rPr>
      <t>月</t>
    </r>
    <r>
      <rPr>
        <b/>
        <sz val="6"/>
        <color indexed="12"/>
        <rFont val="Times New Roman"/>
        <family val="1"/>
      </rPr>
      <t xml:space="preserve">10  </t>
    </r>
    <r>
      <rPr>
        <b/>
        <sz val="6"/>
        <color indexed="12"/>
        <rFont val="細明體"/>
        <family val="3"/>
      </rPr>
      <t>日</t>
    </r>
    <r>
      <rPr>
        <b/>
        <sz val="6"/>
        <color indexed="12"/>
        <rFont val="Times New Roman"/>
        <family val="1"/>
      </rPr>
      <t>101</t>
    </r>
    <r>
      <rPr>
        <b/>
        <sz val="6"/>
        <color indexed="12"/>
        <rFont val="細明體"/>
        <family val="3"/>
      </rPr>
      <t>學年第</t>
    </r>
    <r>
      <rPr>
        <b/>
        <sz val="6"/>
        <color indexed="12"/>
        <rFont val="Times New Roman"/>
        <family val="1"/>
      </rPr>
      <t>1</t>
    </r>
    <r>
      <rPr>
        <b/>
        <sz val="6"/>
        <color indexed="12"/>
        <rFont val="細明體"/>
        <family val="3"/>
      </rPr>
      <t>學期第</t>
    </r>
    <r>
      <rPr>
        <b/>
        <sz val="6"/>
        <color indexed="12"/>
        <rFont val="Times New Roman"/>
        <family val="1"/>
      </rPr>
      <t xml:space="preserve">1 </t>
    </r>
    <r>
      <rPr>
        <b/>
        <sz val="6"/>
        <color indexed="12"/>
        <rFont val="細明體"/>
        <family val="3"/>
      </rPr>
      <t>次校課程與教務會議通過</t>
    </r>
    <r>
      <rPr>
        <b/>
        <sz val="6"/>
        <color indexed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104</t>
    </r>
    <r>
      <rPr>
        <b/>
        <sz val="6"/>
        <color indexed="12"/>
        <rFont val="細明體"/>
        <family val="3"/>
      </rPr>
      <t>年</t>
    </r>
    <r>
      <rPr>
        <b/>
        <sz val="6"/>
        <color indexed="12"/>
        <rFont val="Times New Roman"/>
        <family val="1"/>
      </rPr>
      <t>8</t>
    </r>
    <r>
      <rPr>
        <b/>
        <sz val="6"/>
        <color indexed="12"/>
        <rFont val="細明體"/>
        <family val="3"/>
      </rPr>
      <t>月</t>
    </r>
    <r>
      <rPr>
        <b/>
        <sz val="6"/>
        <color indexed="12"/>
        <rFont val="Times New Roman"/>
        <family val="1"/>
      </rPr>
      <t>12</t>
    </r>
    <r>
      <rPr>
        <b/>
        <sz val="6"/>
        <color indexed="12"/>
        <rFont val="細明體"/>
        <family val="3"/>
      </rPr>
      <t>日</t>
    </r>
    <r>
      <rPr>
        <b/>
        <sz val="6"/>
        <color indexed="12"/>
        <rFont val="Times New Roman"/>
        <family val="1"/>
      </rPr>
      <t>104</t>
    </r>
    <r>
      <rPr>
        <b/>
        <sz val="6"/>
        <color indexed="12"/>
        <rFont val="細明體"/>
        <family val="3"/>
      </rPr>
      <t>學年度第</t>
    </r>
    <r>
      <rPr>
        <b/>
        <sz val="6"/>
        <color indexed="12"/>
        <rFont val="Times New Roman"/>
        <family val="1"/>
      </rPr>
      <t>1</t>
    </r>
    <r>
      <rPr>
        <b/>
        <sz val="6"/>
        <color indexed="12"/>
        <rFont val="細明體"/>
        <family val="3"/>
      </rPr>
      <t>學期第</t>
    </r>
    <r>
      <rPr>
        <b/>
        <sz val="6"/>
        <color indexed="12"/>
        <rFont val="Times New Roman"/>
        <family val="1"/>
      </rPr>
      <t>1</t>
    </r>
    <r>
      <rPr>
        <b/>
        <sz val="6"/>
        <color indexed="12"/>
        <rFont val="細明體"/>
        <family val="3"/>
      </rPr>
      <t xml:space="preserve">次系課程委員會議通過
</t>
    </r>
    <r>
      <rPr>
        <b/>
        <sz val="6"/>
        <color indexed="12"/>
        <rFont val="Times New Roman"/>
        <family val="1"/>
      </rPr>
      <t>104</t>
    </r>
    <r>
      <rPr>
        <b/>
        <sz val="6"/>
        <color indexed="12"/>
        <rFont val="細明體"/>
        <family val="3"/>
      </rPr>
      <t>年</t>
    </r>
    <r>
      <rPr>
        <b/>
        <sz val="6"/>
        <color indexed="12"/>
        <rFont val="Times New Roman"/>
        <family val="1"/>
      </rPr>
      <t>8</t>
    </r>
    <r>
      <rPr>
        <b/>
        <sz val="6"/>
        <color indexed="12"/>
        <rFont val="細明體"/>
        <family val="3"/>
      </rPr>
      <t>月</t>
    </r>
    <r>
      <rPr>
        <b/>
        <sz val="6"/>
        <color indexed="12"/>
        <rFont val="Times New Roman"/>
        <family val="1"/>
      </rPr>
      <t>14</t>
    </r>
    <r>
      <rPr>
        <b/>
        <sz val="6"/>
        <color indexed="12"/>
        <rFont val="細明體"/>
        <family val="3"/>
      </rPr>
      <t>日</t>
    </r>
    <r>
      <rPr>
        <b/>
        <sz val="6"/>
        <color indexed="12"/>
        <rFont val="Times New Roman"/>
        <family val="1"/>
      </rPr>
      <t>104</t>
    </r>
    <r>
      <rPr>
        <b/>
        <sz val="6"/>
        <color indexed="12"/>
        <rFont val="細明體"/>
        <family val="3"/>
      </rPr>
      <t>學年度第</t>
    </r>
    <r>
      <rPr>
        <b/>
        <sz val="6"/>
        <color indexed="12"/>
        <rFont val="Times New Roman"/>
        <family val="1"/>
      </rPr>
      <t>1</t>
    </r>
    <r>
      <rPr>
        <b/>
        <sz val="6"/>
        <color indexed="12"/>
        <rFont val="細明體"/>
        <family val="3"/>
      </rPr>
      <t>學期第</t>
    </r>
    <r>
      <rPr>
        <b/>
        <sz val="6"/>
        <color indexed="12"/>
        <rFont val="Times New Roman"/>
        <family val="1"/>
      </rPr>
      <t>1</t>
    </r>
    <r>
      <rPr>
        <b/>
        <sz val="6"/>
        <color indexed="12"/>
        <rFont val="細明體"/>
        <family val="3"/>
      </rPr>
      <t>次校課委員會議暨教務會議通過</t>
    </r>
  </si>
  <si>
    <r>
      <rPr>
        <b/>
        <sz val="8"/>
        <color indexed="12"/>
        <rFont val="細明體"/>
        <family val="3"/>
      </rPr>
      <t>中華民國</t>
    </r>
    <r>
      <rPr>
        <b/>
        <sz val="8"/>
        <color indexed="12"/>
        <rFont val="Times New Roman"/>
        <family val="1"/>
      </rPr>
      <t xml:space="preserve"> 101 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 xml:space="preserve"> 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 xml:space="preserve">10  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101</t>
    </r>
    <r>
      <rPr>
        <b/>
        <sz val="8"/>
        <color indexed="12"/>
        <rFont val="細明體"/>
        <family val="3"/>
      </rPr>
      <t>學年第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 xml:space="preserve">1 </t>
    </r>
    <r>
      <rPr>
        <b/>
        <sz val="8"/>
        <color indexed="12"/>
        <rFont val="細明體"/>
        <family val="3"/>
      </rPr>
      <t>次校課程與教務會議通過</t>
    </r>
    <r>
      <rPr>
        <b/>
        <sz val="8"/>
        <color indexed="12"/>
        <rFont val="Times New Roman"/>
        <family val="1"/>
      </rPr>
      <t xml:space="preserve">                                                            104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次校課委員會議暨教務會議通過</t>
    </r>
  </si>
  <si>
    <r>
      <rPr>
        <sz val="8"/>
        <color indexed="8"/>
        <rFont val="標楷體"/>
        <family val="4"/>
      </rPr>
      <t>第一學年</t>
    </r>
    <r>
      <rPr>
        <sz val="8"/>
        <color indexed="8"/>
        <rFont val="Times New Roman"/>
        <family val="1"/>
      </rPr>
      <t>(101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~102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</si>
  <si>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t>第一學年(101年9月~102年6月)</t>
  </si>
  <si>
    <t>第一學年第一學期(101年9月~102年6月)</t>
  </si>
  <si>
    <r>
      <rPr>
        <sz val="8"/>
        <color indexed="8"/>
        <rFont val="標楷體"/>
        <family val="4"/>
      </rPr>
      <t>第二學年</t>
    </r>
    <r>
      <rPr>
        <sz val="8"/>
        <color indexed="8"/>
        <rFont val="Times New Roman"/>
        <family val="1"/>
      </rPr>
      <t>(102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~103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</si>
  <si>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t>第二學年(102年9月~103年6月)</t>
  </si>
  <si>
    <t>第一學年第二學期(102年9月~103年6月)</t>
  </si>
  <si>
    <r>
      <rPr>
        <sz val="8"/>
        <color indexed="8"/>
        <rFont val="標楷體"/>
        <family val="4"/>
      </rPr>
      <t>第三學年</t>
    </r>
    <r>
      <rPr>
        <sz val="8"/>
        <color indexed="8"/>
        <rFont val="Times New Roman"/>
        <family val="1"/>
      </rPr>
      <t>(103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~104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</si>
  <si>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t>第三學年(103年9月~104年6月)</t>
  </si>
  <si>
    <t>第二學年第一學期(103年9月~104年6月)</t>
  </si>
  <si>
    <r>
      <rPr>
        <sz val="8"/>
        <color indexed="8"/>
        <rFont val="標楷體"/>
        <family val="4"/>
      </rPr>
      <t>第四學年</t>
    </r>
    <r>
      <rPr>
        <sz val="8"/>
        <color indexed="8"/>
        <rFont val="Times New Roman"/>
        <family val="1"/>
      </rPr>
      <t>(104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~105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</si>
  <si>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t>第四學年(104年9月~105年6月)</t>
  </si>
  <si>
    <t>第二學年第二學期(104年9月~105年6月)</t>
  </si>
  <si>
    <r>
      <t>103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10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103</t>
    </r>
    <r>
      <rPr>
        <b/>
        <sz val="8"/>
        <color indexed="12"/>
        <rFont val="標楷體"/>
        <family val="4"/>
      </rPr>
      <t>學年第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 xml:space="preserve"> 1 </t>
    </r>
    <r>
      <rPr>
        <b/>
        <sz val="8"/>
        <color indexed="12"/>
        <rFont val="標楷體"/>
        <family val="4"/>
      </rPr>
      <t>次系課程委員會會議通過</t>
    </r>
    <r>
      <rPr>
        <b/>
        <sz val="8"/>
        <color indexed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次校課委員會議暨教務會議通過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</si>
  <si>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本系通識與專業必修共</t>
    </r>
    <r>
      <rPr>
        <sz val="10"/>
        <color indexed="10"/>
        <rFont val="Times New Roman"/>
        <family val="1"/>
      </rPr>
      <t>90</t>
    </r>
    <r>
      <rPr>
        <sz val="10"/>
        <color indexed="10"/>
        <rFont val="標楷體"/>
        <family val="4"/>
      </rPr>
      <t>學分及專業選修</t>
    </r>
    <r>
      <rPr>
        <sz val="10"/>
        <color indexed="10"/>
        <rFont val="Times New Roman"/>
        <family val="1"/>
      </rPr>
      <t>38</t>
    </r>
    <r>
      <rPr>
        <sz val="10"/>
        <color indexed="10"/>
        <rFont val="標楷體"/>
        <family val="4"/>
      </rPr>
      <t>學分，合計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</si>
  <si>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>101</t>
    </r>
    <r>
      <rPr>
        <b/>
        <sz val="18"/>
        <color indexed="12"/>
        <rFont val="標楷體"/>
        <family val="4"/>
      </rPr>
      <t>學年度入學新生課程標準表</t>
    </r>
  </si>
  <si>
    <t>英語文發展</t>
  </si>
  <si>
    <t>英文發展課程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</si>
</sst>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  <numFmt numFmtId="185" formatCode="0_);[Red]\(0\)"/>
    <numFmt numFmtId="186" formatCode="m/d;@"/>
    <numFmt numFmtId="187" formatCode="[$-404]AM/PM\ hh:mm:ss"/>
  </numFmts>
  <fonts count="8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name val="Arial Unicode MS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8"/>
      <name val="標楷體"/>
      <family val="4"/>
    </font>
    <font>
      <sz val="10"/>
      <name val="Arial Unicode MS"/>
      <family val="2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標楷體"/>
      <family val="4"/>
    </font>
    <font>
      <sz val="10"/>
      <name val="新細明體"/>
      <family val="1"/>
    </font>
    <font>
      <b/>
      <sz val="8"/>
      <color indexed="12"/>
      <name val="細明體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新細明體"/>
      <family val="1"/>
    </font>
    <font>
      <b/>
      <sz val="18"/>
      <color indexed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36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trike/>
      <sz val="12"/>
      <color indexed="8"/>
      <name val="Times New Roman"/>
      <family val="1"/>
    </font>
    <font>
      <sz val="8.5"/>
      <color indexed="10"/>
      <name val="Times New Roman"/>
      <family val="1"/>
    </font>
    <font>
      <b/>
      <sz val="8"/>
      <color indexed="12"/>
      <name val="標楷體"/>
      <family val="4"/>
    </font>
    <font>
      <sz val="11"/>
      <color indexed="8"/>
      <name val="標楷體"/>
      <family val="4"/>
    </font>
    <font>
      <u val="single"/>
      <sz val="10"/>
      <color indexed="10"/>
      <name val="Times New Roman"/>
      <family val="1"/>
    </font>
    <font>
      <sz val="8.5"/>
      <color indexed="10"/>
      <name val="標楷體"/>
      <family val="4"/>
    </font>
    <font>
      <b/>
      <sz val="6"/>
      <color indexed="12"/>
      <name val="細明體"/>
      <family val="3"/>
    </font>
    <font>
      <b/>
      <sz val="6"/>
      <color indexed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8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384"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84" fontId="16" fillId="0" borderId="12" xfId="0" applyNumberFormat="1" applyFont="1" applyBorder="1" applyAlignment="1">
      <alignment horizontal="center" vertical="center"/>
    </xf>
    <xf numFmtId="184" fontId="16" fillId="0" borderId="15" xfId="0" applyNumberFormat="1" applyFont="1" applyBorder="1" applyAlignment="1">
      <alignment horizontal="center" vertical="center"/>
    </xf>
    <xf numFmtId="0" fontId="14" fillId="0" borderId="19" xfId="33" applyFont="1" applyBorder="1" applyAlignment="1">
      <alignment horizontal="center" vertical="center"/>
      <protection/>
    </xf>
    <xf numFmtId="0" fontId="15" fillId="0" borderId="0" xfId="34" applyFont="1" applyBorder="1" applyAlignment="1">
      <alignment horizontal="center"/>
      <protection/>
    </xf>
    <xf numFmtId="0" fontId="13" fillId="0" borderId="0" xfId="33" applyFont="1" applyBorder="1" applyAlignment="1">
      <alignment horizontal="center" vertical="center"/>
      <protection/>
    </xf>
    <xf numFmtId="0" fontId="16" fillId="0" borderId="0" xfId="33" applyFont="1" applyBorder="1" applyAlignment="1">
      <alignment horizontal="center" vertical="center"/>
      <protection/>
    </xf>
    <xf numFmtId="0" fontId="15" fillId="0" borderId="0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/>
      <protection/>
    </xf>
    <xf numFmtId="183" fontId="0" fillId="0" borderId="0" xfId="0" applyNumberFormat="1" applyAlignment="1">
      <alignment vertical="center"/>
    </xf>
    <xf numFmtId="0" fontId="20" fillId="0" borderId="20" xfId="33" applyFont="1" applyBorder="1" applyAlignment="1">
      <alignment horizontal="center" vertical="center"/>
      <protection/>
    </xf>
    <xf numFmtId="0" fontId="20" fillId="0" borderId="21" xfId="33" applyFont="1" applyBorder="1" applyAlignment="1">
      <alignment horizontal="center" vertical="center"/>
      <protection/>
    </xf>
    <xf numFmtId="0" fontId="20" fillId="0" borderId="22" xfId="33" applyFont="1" applyBorder="1" applyAlignment="1">
      <alignment horizontal="center" vertical="center"/>
      <protection/>
    </xf>
    <xf numFmtId="0" fontId="20" fillId="0" borderId="23" xfId="33" applyFont="1" applyBorder="1" applyAlignment="1">
      <alignment horizontal="center" vertical="center"/>
      <protection/>
    </xf>
    <xf numFmtId="183" fontId="20" fillId="0" borderId="20" xfId="33" applyNumberFormat="1" applyFont="1" applyBorder="1" applyAlignment="1">
      <alignment horizontal="center" vertical="center" shrinkToFit="1"/>
      <protection/>
    </xf>
    <xf numFmtId="0" fontId="14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6" fillId="0" borderId="22" xfId="33" applyFont="1" applyFill="1" applyBorder="1" applyAlignment="1">
      <alignment horizontal="center" vertical="center"/>
      <protection/>
    </xf>
    <xf numFmtId="0" fontId="16" fillId="0" borderId="23" xfId="33" applyFont="1" applyFill="1" applyBorder="1" applyAlignment="1">
      <alignment horizontal="center" vertical="center"/>
      <protection/>
    </xf>
    <xf numFmtId="0" fontId="16" fillId="0" borderId="22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/>
    </xf>
    <xf numFmtId="0" fontId="16" fillId="0" borderId="22" xfId="34" applyFont="1" applyFill="1" applyBorder="1" applyAlignment="1">
      <alignment horizontal="center" vertical="center"/>
      <protection/>
    </xf>
    <xf numFmtId="0" fontId="16" fillId="0" borderId="23" xfId="34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horizontal="left" vertical="center" shrinkToFit="1"/>
    </xf>
    <xf numFmtId="0" fontId="16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 shrinkToFit="1"/>
    </xf>
    <xf numFmtId="0" fontId="14" fillId="0" borderId="27" xfId="0" applyFont="1" applyFill="1" applyBorder="1" applyAlignment="1">
      <alignment horizontal="left" vertical="center" shrinkToFit="1"/>
    </xf>
    <xf numFmtId="0" fontId="16" fillId="0" borderId="28" xfId="34" applyFont="1" applyFill="1" applyBorder="1" applyAlignment="1">
      <alignment horizontal="center" vertical="center"/>
      <protection/>
    </xf>
    <xf numFmtId="0" fontId="16" fillId="0" borderId="29" xfId="34" applyFont="1" applyFill="1" applyBorder="1" applyAlignment="1">
      <alignment horizontal="center" vertical="center"/>
      <protection/>
    </xf>
    <xf numFmtId="0" fontId="16" fillId="0" borderId="28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left" vertical="center" shrinkToFit="1"/>
    </xf>
    <xf numFmtId="0" fontId="14" fillId="0" borderId="27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left" vertical="center" shrinkToFit="1"/>
    </xf>
    <xf numFmtId="0" fontId="16" fillId="0" borderId="19" xfId="33" applyFont="1" applyFill="1" applyBorder="1" applyAlignment="1">
      <alignment horizontal="center" vertical="center"/>
      <protection/>
    </xf>
    <xf numFmtId="0" fontId="16" fillId="0" borderId="31" xfId="33" applyFont="1" applyFill="1" applyBorder="1" applyAlignment="1">
      <alignment horizontal="center" vertical="center"/>
      <protection/>
    </xf>
    <xf numFmtId="0" fontId="16" fillId="0" borderId="19" xfId="0" applyFont="1" applyFill="1" applyBorder="1" applyAlignment="1">
      <alignment horizontal="center" vertical="center" shrinkToFit="1"/>
    </xf>
    <xf numFmtId="0" fontId="12" fillId="0" borderId="32" xfId="33" applyFont="1" applyBorder="1" applyAlignment="1">
      <alignment horizontal="center" vertical="center"/>
      <protection/>
    </xf>
    <xf numFmtId="0" fontId="19" fillId="0" borderId="20" xfId="33" applyFont="1" applyBorder="1" applyAlignment="1">
      <alignment horizontal="center" vertical="center"/>
      <protection/>
    </xf>
    <xf numFmtId="0" fontId="19" fillId="0" borderId="21" xfId="33" applyFont="1" applyBorder="1" applyAlignment="1">
      <alignment horizontal="center" vertical="center"/>
      <protection/>
    </xf>
    <xf numFmtId="0" fontId="19" fillId="0" borderId="33" xfId="33" applyFont="1" applyBorder="1" applyAlignment="1">
      <alignment horizontal="center" vertical="center"/>
      <protection/>
    </xf>
    <xf numFmtId="0" fontId="26" fillId="0" borderId="24" xfId="0" applyFont="1" applyFill="1" applyBorder="1" applyAlignment="1">
      <alignment horizontal="left" vertical="center" shrinkToFit="1"/>
    </xf>
    <xf numFmtId="0" fontId="28" fillId="0" borderId="22" xfId="33" applyFont="1" applyFill="1" applyBorder="1" applyAlignment="1">
      <alignment horizontal="center" vertical="center"/>
      <protection/>
    </xf>
    <xf numFmtId="0" fontId="28" fillId="0" borderId="23" xfId="33" applyFont="1" applyFill="1" applyBorder="1" applyAlignment="1">
      <alignment horizontal="center" vertical="center"/>
      <protection/>
    </xf>
    <xf numFmtId="0" fontId="14" fillId="0" borderId="34" xfId="34" applyFont="1" applyFill="1" applyBorder="1" applyAlignment="1">
      <alignment horizontal="left" vertical="center"/>
      <protection/>
    </xf>
    <xf numFmtId="185" fontId="15" fillId="0" borderId="20" xfId="33" applyNumberFormat="1" applyFont="1" applyBorder="1" applyAlignment="1">
      <alignment horizontal="center" vertical="center"/>
      <protection/>
    </xf>
    <xf numFmtId="185" fontId="15" fillId="0" borderId="20" xfId="35" applyNumberFormat="1" applyFont="1" applyBorder="1" applyAlignment="1" applyProtection="1">
      <alignment horizontal="center" vertical="center"/>
      <protection/>
    </xf>
    <xf numFmtId="0" fontId="26" fillId="0" borderId="26" xfId="0" applyFont="1" applyFill="1" applyBorder="1" applyAlignment="1">
      <alignment horizontal="left" vertical="center" shrinkToFit="1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4" fillId="0" borderId="23" xfId="0" applyFont="1" applyFill="1" applyBorder="1" applyAlignment="1">
      <alignment horizontal="center" vertical="center" shrinkToFit="1"/>
    </xf>
    <xf numFmtId="0" fontId="16" fillId="0" borderId="25" xfId="34" applyFont="1" applyFill="1" applyBorder="1" applyAlignment="1">
      <alignment horizontal="center" vertical="center"/>
      <protection/>
    </xf>
    <xf numFmtId="0" fontId="14" fillId="0" borderId="22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14" fillId="0" borderId="22" xfId="34" applyFont="1" applyFill="1" applyBorder="1" applyAlignment="1">
      <alignment horizontal="center" vertical="center"/>
      <protection/>
    </xf>
    <xf numFmtId="0" fontId="14" fillId="0" borderId="25" xfId="34" applyFont="1" applyFill="1" applyBorder="1" applyAlignment="1">
      <alignment horizontal="center" vertical="center"/>
      <protection/>
    </xf>
    <xf numFmtId="0" fontId="24" fillId="0" borderId="23" xfId="33" applyFont="1" applyFill="1" applyBorder="1" applyAlignment="1">
      <alignment horizontal="center" vertical="center"/>
      <protection/>
    </xf>
    <xf numFmtId="0" fontId="14" fillId="0" borderId="34" xfId="33" applyFont="1" applyFill="1" applyBorder="1" applyAlignment="1">
      <alignment vertical="center"/>
      <protection/>
    </xf>
    <xf numFmtId="0" fontId="20" fillId="0" borderId="20" xfId="3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/>
      <protection/>
    </xf>
    <xf numFmtId="0" fontId="20" fillId="0" borderId="35" xfId="33" applyFont="1" applyFill="1" applyBorder="1" applyAlignment="1">
      <alignment horizontal="center" vertical="center"/>
      <protection/>
    </xf>
    <xf numFmtId="0" fontId="14" fillId="0" borderId="34" xfId="0" applyFont="1" applyFill="1" applyBorder="1" applyAlignment="1">
      <alignment horizontal="left" vertical="center"/>
    </xf>
    <xf numFmtId="0" fontId="14" fillId="0" borderId="19" xfId="33" applyFont="1" applyFill="1" applyBorder="1" applyAlignment="1">
      <alignment horizontal="center" vertical="center"/>
      <protection/>
    </xf>
    <xf numFmtId="0" fontId="14" fillId="0" borderId="31" xfId="33" applyFont="1" applyFill="1" applyBorder="1" applyAlignment="1">
      <alignment horizontal="center" vertical="center"/>
      <protection/>
    </xf>
    <xf numFmtId="0" fontId="14" fillId="0" borderId="22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14" fillId="0" borderId="23" xfId="34" applyFont="1" applyFill="1" applyBorder="1" applyAlignment="1">
      <alignment horizontal="center" vertical="center"/>
      <protection/>
    </xf>
    <xf numFmtId="0" fontId="25" fillId="0" borderId="23" xfId="33" applyFont="1" applyFill="1" applyBorder="1" applyAlignment="1">
      <alignment horizontal="center" vertical="center"/>
      <protection/>
    </xf>
    <xf numFmtId="0" fontId="14" fillId="0" borderId="20" xfId="33" applyFont="1" applyFill="1" applyBorder="1" applyAlignment="1">
      <alignment horizontal="center" vertical="center"/>
      <protection/>
    </xf>
    <xf numFmtId="0" fontId="14" fillId="0" borderId="21" xfId="33" applyFont="1" applyFill="1" applyBorder="1" applyAlignment="1">
      <alignment horizontal="center" vertical="center"/>
      <protection/>
    </xf>
    <xf numFmtId="0" fontId="14" fillId="0" borderId="35" xfId="33" applyFont="1" applyFill="1" applyBorder="1" applyAlignment="1">
      <alignment horizontal="center" vertical="center"/>
      <protection/>
    </xf>
    <xf numFmtId="0" fontId="14" fillId="0" borderId="28" xfId="34" applyFont="1" applyFill="1" applyBorder="1" applyAlignment="1">
      <alignment horizontal="center" vertical="center"/>
      <protection/>
    </xf>
    <xf numFmtId="0" fontId="14" fillId="0" borderId="29" xfId="34" applyFont="1" applyFill="1" applyBorder="1" applyAlignment="1">
      <alignment horizontal="center" vertical="center"/>
      <protection/>
    </xf>
    <xf numFmtId="0" fontId="14" fillId="0" borderId="19" xfId="34" applyFont="1" applyFill="1" applyBorder="1" applyAlignment="1">
      <alignment horizontal="center" vertical="center"/>
      <protection/>
    </xf>
    <xf numFmtId="0" fontId="14" fillId="0" borderId="31" xfId="34" applyFont="1" applyFill="1" applyBorder="1" applyAlignment="1">
      <alignment horizontal="center" vertical="center"/>
      <protection/>
    </xf>
    <xf numFmtId="0" fontId="12" fillId="0" borderId="24" xfId="0" applyFont="1" applyFill="1" applyBorder="1" applyAlignment="1">
      <alignment vertical="center"/>
    </xf>
    <xf numFmtId="0" fontId="20" fillId="0" borderId="36" xfId="33" applyFont="1" applyFill="1" applyBorder="1" applyAlignment="1">
      <alignment horizontal="center" vertical="center"/>
      <protection/>
    </xf>
    <xf numFmtId="0" fontId="24" fillId="0" borderId="22" xfId="33" applyFont="1" applyFill="1" applyBorder="1" applyAlignment="1">
      <alignment horizontal="center" vertical="center"/>
      <protection/>
    </xf>
    <xf numFmtId="0" fontId="30" fillId="0" borderId="24" xfId="0" applyFont="1" applyFill="1" applyBorder="1" applyAlignment="1">
      <alignment/>
    </xf>
    <xf numFmtId="0" fontId="25" fillId="0" borderId="23" xfId="34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16" fillId="0" borderId="19" xfId="34" applyFont="1" applyFill="1" applyBorder="1" applyAlignment="1">
      <alignment horizontal="center" vertical="center"/>
      <protection/>
    </xf>
    <xf numFmtId="0" fontId="16" fillId="0" borderId="37" xfId="34" applyFont="1" applyFill="1" applyBorder="1" applyAlignment="1">
      <alignment horizontal="center" vertical="center"/>
      <protection/>
    </xf>
    <xf numFmtId="0" fontId="20" fillId="0" borderId="25" xfId="33" applyFont="1" applyBorder="1" applyAlignment="1">
      <alignment horizontal="center" vertical="center"/>
      <protection/>
    </xf>
    <xf numFmtId="0" fontId="14" fillId="0" borderId="38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16" fillId="0" borderId="25" xfId="33" applyFont="1" applyFill="1" applyBorder="1" applyAlignment="1">
      <alignment horizontal="center" vertical="center"/>
      <protection/>
    </xf>
    <xf numFmtId="183" fontId="20" fillId="0" borderId="33" xfId="33" applyNumberFormat="1" applyFont="1" applyBorder="1" applyAlignment="1">
      <alignment horizontal="center" vertical="center" shrinkToFit="1"/>
      <protection/>
    </xf>
    <xf numFmtId="183" fontId="20" fillId="0" borderId="21" xfId="33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4" fillId="0" borderId="37" xfId="33" applyFont="1" applyFill="1" applyBorder="1" applyAlignment="1">
      <alignment horizontal="center" vertical="center"/>
      <protection/>
    </xf>
    <xf numFmtId="0" fontId="14" fillId="0" borderId="25" xfId="33" applyFont="1" applyFill="1" applyBorder="1" applyAlignment="1">
      <alignment horizontal="center" vertical="center"/>
      <protection/>
    </xf>
    <xf numFmtId="0" fontId="14" fillId="0" borderId="39" xfId="33" applyFont="1" applyFill="1" applyBorder="1" applyAlignment="1">
      <alignment horizontal="center" vertical="center"/>
      <protection/>
    </xf>
    <xf numFmtId="0" fontId="12" fillId="0" borderId="40" xfId="33" applyFont="1" applyBorder="1" applyAlignment="1">
      <alignment horizontal="center" vertical="center"/>
      <protection/>
    </xf>
    <xf numFmtId="0" fontId="19" fillId="0" borderId="35" xfId="33" applyFont="1" applyBorder="1" applyAlignment="1">
      <alignment horizontal="center" vertical="center"/>
      <protection/>
    </xf>
    <xf numFmtId="0" fontId="19" fillId="0" borderId="39" xfId="33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14" fillId="0" borderId="28" xfId="33" applyFont="1" applyFill="1" applyBorder="1" applyAlignment="1">
      <alignment horizontal="center" vertical="center"/>
      <protection/>
    </xf>
    <xf numFmtId="0" fontId="14" fillId="0" borderId="29" xfId="33" applyFont="1" applyFill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41" xfId="33" applyFont="1" applyFill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14" fillId="0" borderId="33" xfId="33" applyFont="1" applyFill="1" applyBorder="1" applyAlignment="1">
      <alignment horizontal="center" vertical="center"/>
      <protection/>
    </xf>
    <xf numFmtId="0" fontId="19" fillId="0" borderId="36" xfId="33" applyFont="1" applyBorder="1" applyAlignment="1">
      <alignment horizontal="center" vertical="center"/>
      <protection/>
    </xf>
    <xf numFmtId="0" fontId="14" fillId="0" borderId="24" xfId="33" applyFont="1" applyFill="1" applyBorder="1" applyAlignment="1">
      <alignment vertical="center"/>
      <protection/>
    </xf>
    <xf numFmtId="0" fontId="26" fillId="0" borderId="27" xfId="0" applyFont="1" applyFill="1" applyBorder="1" applyAlignment="1">
      <alignment horizontal="left" vertical="center" shrinkToFit="1"/>
    </xf>
    <xf numFmtId="0" fontId="26" fillId="0" borderId="24" xfId="0" applyFont="1" applyFill="1" applyBorder="1" applyAlignment="1">
      <alignment horizontal="left" vertical="center" shrinkToFit="1"/>
    </xf>
    <xf numFmtId="0" fontId="26" fillId="0" borderId="24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28" fillId="0" borderId="4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16" fillId="0" borderId="24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 shrinkToFit="1"/>
    </xf>
    <xf numFmtId="0" fontId="16" fillId="0" borderId="30" xfId="0" applyFont="1" applyFill="1" applyBorder="1" applyAlignment="1">
      <alignment vertical="center" shrinkToFit="1"/>
    </xf>
    <xf numFmtId="0" fontId="16" fillId="0" borderId="30" xfId="0" applyFont="1" applyFill="1" applyBorder="1" applyAlignment="1">
      <alignment horizontal="left" vertical="center" shrinkToFit="1"/>
    </xf>
    <xf numFmtId="0" fontId="16" fillId="0" borderId="26" xfId="0" applyFont="1" applyFill="1" applyBorder="1" applyAlignment="1">
      <alignment vertical="center" shrinkToFit="1"/>
    </xf>
    <xf numFmtId="0" fontId="16" fillId="0" borderId="30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/>
    </xf>
    <xf numFmtId="0" fontId="34" fillId="0" borderId="43" xfId="0" applyFont="1" applyFill="1" applyBorder="1" applyAlignment="1">
      <alignment vertical="center"/>
    </xf>
    <xf numFmtId="0" fontId="36" fillId="0" borderId="44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43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37" fillId="0" borderId="22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/>
    </xf>
    <xf numFmtId="0" fontId="13" fillId="0" borderId="4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184" fontId="16" fillId="0" borderId="12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84" fontId="16" fillId="0" borderId="20" xfId="0" applyNumberFormat="1" applyFont="1" applyFill="1" applyBorder="1" applyAlignment="1">
      <alignment horizontal="center" vertical="center"/>
    </xf>
    <xf numFmtId="184" fontId="16" fillId="0" borderId="21" xfId="0" applyNumberFormat="1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49" fontId="39" fillId="0" borderId="46" xfId="0" applyNumberFormat="1" applyFont="1" applyFill="1" applyBorder="1" applyAlignment="1">
      <alignment horizontal="center" vertical="center"/>
    </xf>
    <xf numFmtId="184" fontId="39" fillId="0" borderId="3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3" fillId="0" borderId="24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vertical="center" shrinkToFit="1"/>
    </xf>
    <xf numFmtId="0" fontId="16" fillId="0" borderId="40" xfId="0" applyFont="1" applyFill="1" applyBorder="1" applyAlignment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29" fillId="0" borderId="46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 textRotation="255"/>
    </xf>
    <xf numFmtId="184" fontId="37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6" fillId="0" borderId="4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4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0" fillId="0" borderId="22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37" fillId="0" borderId="24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left" vertical="center" shrinkToFit="1"/>
    </xf>
    <xf numFmtId="184" fontId="37" fillId="0" borderId="0" xfId="0" applyNumberFormat="1" applyFont="1" applyAlignment="1">
      <alignment vertical="center"/>
    </xf>
    <xf numFmtId="184" fontId="37" fillId="0" borderId="0" xfId="0" applyNumberFormat="1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84" fillId="33" borderId="0" xfId="0" applyFont="1" applyFill="1" applyAlignment="1">
      <alignment vertical="center" wrapText="1"/>
    </xf>
    <xf numFmtId="0" fontId="85" fillId="33" borderId="0" xfId="0" applyFont="1" applyFill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9" fillId="0" borderId="49" xfId="0" applyFont="1" applyBorder="1" applyAlignment="1">
      <alignment horizontal="center" vertical="center" textRotation="255"/>
    </xf>
    <xf numFmtId="0" fontId="29" fillId="0" borderId="50" xfId="0" applyFont="1" applyBorder="1" applyAlignment="1">
      <alignment horizontal="center" vertical="center" textRotation="255"/>
    </xf>
    <xf numFmtId="0" fontId="38" fillId="34" borderId="27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38" fillId="34" borderId="5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right" vertical="center" wrapText="1"/>
    </xf>
    <xf numFmtId="0" fontId="28" fillId="0" borderId="4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9" fillId="0" borderId="52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 textRotation="255"/>
    </xf>
    <xf numFmtId="0" fontId="29" fillId="0" borderId="55" xfId="0" applyFont="1" applyFill="1" applyBorder="1" applyAlignment="1">
      <alignment horizontal="center" vertical="center" textRotation="255"/>
    </xf>
    <xf numFmtId="0" fontId="29" fillId="0" borderId="52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center" vertical="center" textRotation="255"/>
    </xf>
    <xf numFmtId="0" fontId="29" fillId="0" borderId="50" xfId="0" applyFont="1" applyFill="1" applyBorder="1" applyAlignment="1">
      <alignment horizontal="center" vertical="center" textRotation="255"/>
    </xf>
    <xf numFmtId="0" fontId="29" fillId="0" borderId="58" xfId="0" applyFont="1" applyFill="1" applyBorder="1" applyAlignment="1">
      <alignment horizontal="center" vertical="center" textRotation="255"/>
    </xf>
    <xf numFmtId="0" fontId="31" fillId="0" borderId="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19" fillId="0" borderId="27" xfId="33" applyFont="1" applyBorder="1" applyAlignment="1">
      <alignment horizontal="center" vertical="center"/>
      <protection/>
    </xf>
    <xf numFmtId="0" fontId="17" fillId="0" borderId="28" xfId="33" applyFont="1" applyBorder="1" applyAlignment="1">
      <alignment horizontal="center" vertical="center"/>
      <protection/>
    </xf>
    <xf numFmtId="0" fontId="17" fillId="0" borderId="29" xfId="33" applyFont="1" applyBorder="1" applyAlignment="1">
      <alignment horizontal="center" vertical="center"/>
      <protection/>
    </xf>
    <xf numFmtId="0" fontId="10" fillId="0" borderId="44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/>
    </xf>
    <xf numFmtId="0" fontId="47" fillId="0" borderId="44" xfId="0" applyFont="1" applyBorder="1" applyAlignment="1">
      <alignment horizontal="right" vertical="center" wrapText="1"/>
    </xf>
    <xf numFmtId="0" fontId="21" fillId="0" borderId="44" xfId="0" applyFont="1" applyBorder="1" applyAlignment="1">
      <alignment horizontal="right" vertical="center" wrapText="1"/>
    </xf>
    <xf numFmtId="0" fontId="14" fillId="0" borderId="24" xfId="33" applyFont="1" applyBorder="1" applyAlignment="1">
      <alignment horizontal="center" vertical="center"/>
      <protection/>
    </xf>
    <xf numFmtId="0" fontId="14" fillId="0" borderId="22" xfId="33" applyFont="1" applyBorder="1" applyAlignment="1">
      <alignment horizontal="center" vertical="center"/>
      <protection/>
    </xf>
    <xf numFmtId="0" fontId="14" fillId="0" borderId="30" xfId="33" applyFont="1" applyBorder="1" applyAlignment="1">
      <alignment horizontal="center" vertical="center"/>
      <protection/>
    </xf>
    <xf numFmtId="0" fontId="12" fillId="0" borderId="54" xfId="33" applyFont="1" applyBorder="1" applyAlignment="1">
      <alignment horizontal="center" vertical="center" textRotation="255"/>
      <protection/>
    </xf>
    <xf numFmtId="0" fontId="12" fillId="0" borderId="55" xfId="33" applyFont="1" applyBorder="1" applyAlignment="1">
      <alignment horizontal="center" vertical="center" textRotation="255"/>
      <protection/>
    </xf>
    <xf numFmtId="0" fontId="12" fillId="0" borderId="58" xfId="33" applyFont="1" applyBorder="1" applyAlignment="1">
      <alignment horizontal="center" vertical="center" textRotation="255"/>
      <protection/>
    </xf>
    <xf numFmtId="0" fontId="14" fillId="0" borderId="52" xfId="33" applyFont="1" applyFill="1" applyBorder="1" applyAlignment="1">
      <alignment horizontal="center" vertical="center"/>
      <protection/>
    </xf>
    <xf numFmtId="0" fontId="14" fillId="0" borderId="46" xfId="33" applyFont="1" applyFill="1" applyBorder="1" applyAlignment="1">
      <alignment horizontal="center" vertical="center"/>
      <protection/>
    </xf>
    <xf numFmtId="0" fontId="14" fillId="0" borderId="59" xfId="33" applyFont="1" applyFill="1" applyBorder="1" applyAlignment="1">
      <alignment horizontal="center" vertical="center"/>
      <protection/>
    </xf>
    <xf numFmtId="0" fontId="14" fillId="0" borderId="60" xfId="33" applyFont="1" applyFill="1" applyBorder="1" applyAlignment="1">
      <alignment horizontal="center" vertical="center"/>
      <protection/>
    </xf>
    <xf numFmtId="0" fontId="12" fillId="0" borderId="56" xfId="33" applyFont="1" applyBorder="1" applyAlignment="1">
      <alignment horizontal="center" vertical="center" textRotation="255"/>
      <protection/>
    </xf>
    <xf numFmtId="0" fontId="13" fillId="0" borderId="59" xfId="33" applyFont="1" applyBorder="1" applyAlignment="1">
      <alignment horizontal="center" vertical="center" textRotation="255"/>
      <protection/>
    </xf>
    <xf numFmtId="0" fontId="16" fillId="0" borderId="28" xfId="33" applyFont="1" applyBorder="1" applyAlignment="1">
      <alignment horizontal="center" vertical="center"/>
      <protection/>
    </xf>
    <xf numFmtId="0" fontId="16" fillId="0" borderId="29" xfId="33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59" xfId="33" applyFont="1" applyBorder="1" applyAlignment="1">
      <alignment horizontal="center" vertical="center"/>
      <protection/>
    </xf>
    <xf numFmtId="0" fontId="14" fillId="0" borderId="46" xfId="33" applyFont="1" applyBorder="1" applyAlignment="1">
      <alignment horizontal="center" vertical="center"/>
      <protection/>
    </xf>
    <xf numFmtId="0" fontId="14" fillId="0" borderId="32" xfId="33" applyFont="1" applyBorder="1" applyAlignment="1">
      <alignment horizontal="center" vertical="center" shrinkToFit="1"/>
      <protection/>
    </xf>
    <xf numFmtId="0" fontId="14" fillId="0" borderId="20" xfId="33" applyFont="1" applyBorder="1" applyAlignment="1">
      <alignment horizontal="center" vertical="center" shrinkToFit="1"/>
      <protection/>
    </xf>
    <xf numFmtId="0" fontId="14" fillId="0" borderId="46" xfId="33" applyFont="1" applyBorder="1" applyAlignment="1">
      <alignment horizontal="center" vertical="center" shrinkToFit="1"/>
      <protection/>
    </xf>
    <xf numFmtId="0" fontId="14" fillId="0" borderId="34" xfId="33" applyFont="1" applyBorder="1" applyAlignment="1">
      <alignment horizontal="center" vertical="center"/>
      <protection/>
    </xf>
    <xf numFmtId="0" fontId="14" fillId="0" borderId="27" xfId="33" applyFont="1" applyBorder="1" applyAlignment="1">
      <alignment horizontal="center" vertical="center"/>
      <protection/>
    </xf>
    <xf numFmtId="0" fontId="14" fillId="0" borderId="29" xfId="33" applyFont="1" applyBorder="1" applyAlignment="1">
      <alignment horizontal="center" vertical="center"/>
      <protection/>
    </xf>
    <xf numFmtId="0" fontId="14" fillId="0" borderId="47" xfId="33" applyFont="1" applyBorder="1" applyAlignment="1">
      <alignment horizontal="center" vertical="center"/>
      <protection/>
    </xf>
    <xf numFmtId="0" fontId="14" fillId="0" borderId="61" xfId="33" applyFont="1" applyBorder="1" applyAlignment="1">
      <alignment horizontal="center" vertical="center"/>
      <protection/>
    </xf>
    <xf numFmtId="184" fontId="15" fillId="0" borderId="57" xfId="33" applyNumberFormat="1" applyFont="1" applyBorder="1" applyAlignment="1">
      <alignment horizontal="center" vertical="center"/>
      <protection/>
    </xf>
    <xf numFmtId="184" fontId="15" fillId="0" borderId="46" xfId="33" applyNumberFormat="1" applyFont="1" applyBorder="1" applyAlignment="1">
      <alignment horizontal="center" vertical="center"/>
      <protection/>
    </xf>
    <xf numFmtId="185" fontId="15" fillId="0" borderId="33" xfId="33" applyNumberFormat="1" applyFont="1" applyBorder="1" applyAlignment="1">
      <alignment horizontal="center" vertical="center"/>
      <protection/>
    </xf>
    <xf numFmtId="185" fontId="15" fillId="0" borderId="57" xfId="33" applyNumberFormat="1" applyFont="1" applyBorder="1" applyAlignment="1">
      <alignment horizontal="center" vertical="center"/>
      <protection/>
    </xf>
    <xf numFmtId="185" fontId="15" fillId="0" borderId="46" xfId="33" applyNumberFormat="1" applyFont="1" applyBorder="1" applyAlignment="1">
      <alignment horizontal="center" vertical="center"/>
      <protection/>
    </xf>
    <xf numFmtId="185" fontId="15" fillId="0" borderId="62" xfId="33" applyNumberFormat="1" applyFont="1" applyBorder="1" applyAlignment="1">
      <alignment horizontal="center" vertical="center"/>
      <protection/>
    </xf>
    <xf numFmtId="0" fontId="14" fillId="0" borderId="32" xfId="33" applyFont="1" applyBorder="1" applyAlignment="1">
      <alignment horizontal="center" vertical="center"/>
      <protection/>
    </xf>
    <xf numFmtId="0" fontId="14" fillId="0" borderId="21" xfId="33" applyFont="1" applyBorder="1" applyAlignment="1">
      <alignment horizontal="center" vertical="center"/>
      <protection/>
    </xf>
    <xf numFmtId="0" fontId="14" fillId="0" borderId="63" xfId="33" applyFont="1" applyBorder="1" applyAlignment="1">
      <alignment horizontal="center" vertical="center"/>
      <protection/>
    </xf>
    <xf numFmtId="0" fontId="14" fillId="0" borderId="51" xfId="33" applyFont="1" applyBorder="1" applyAlignment="1">
      <alignment horizontal="center" vertical="center"/>
      <protection/>
    </xf>
    <xf numFmtId="0" fontId="14" fillId="0" borderId="37" xfId="33" applyFont="1" applyBorder="1" applyAlignment="1">
      <alignment horizontal="center" vertical="center"/>
      <protection/>
    </xf>
    <xf numFmtId="0" fontId="14" fillId="0" borderId="38" xfId="33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2" fillId="0" borderId="27" xfId="33" applyFont="1" applyBorder="1" applyAlignment="1">
      <alignment horizontal="center" vertical="center"/>
      <protection/>
    </xf>
    <xf numFmtId="0" fontId="32" fillId="0" borderId="29" xfId="33" applyFont="1" applyBorder="1" applyAlignment="1">
      <alignment horizontal="center" vertical="center"/>
      <protection/>
    </xf>
    <xf numFmtId="0" fontId="32" fillId="0" borderId="32" xfId="33" applyFont="1" applyBorder="1" applyAlignment="1">
      <alignment horizontal="center" vertical="center"/>
      <protection/>
    </xf>
    <xf numFmtId="0" fontId="32" fillId="0" borderId="21" xfId="33" applyFont="1" applyBorder="1" applyAlignment="1">
      <alignment horizontal="center" vertical="center"/>
      <protection/>
    </xf>
    <xf numFmtId="0" fontId="14" fillId="0" borderId="32" xfId="33" applyFont="1" applyFill="1" applyBorder="1" applyAlignment="1">
      <alignment horizontal="center" vertical="center"/>
      <protection/>
    </xf>
    <xf numFmtId="0" fontId="14" fillId="0" borderId="20" xfId="33" applyFont="1" applyFill="1" applyBorder="1" applyAlignment="1">
      <alignment horizontal="center" vertical="center"/>
      <protection/>
    </xf>
    <xf numFmtId="0" fontId="48" fillId="0" borderId="27" xfId="33" applyFont="1" applyBorder="1" applyAlignment="1">
      <alignment horizontal="center" vertical="center"/>
      <protection/>
    </xf>
    <xf numFmtId="0" fontId="49" fillId="0" borderId="28" xfId="33" applyFont="1" applyBorder="1" applyAlignment="1">
      <alignment horizontal="center" vertical="center"/>
      <protection/>
    </xf>
    <xf numFmtId="0" fontId="49" fillId="0" borderId="29" xfId="33" applyFont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left" vertical="center" shrinkToFit="1"/>
    </xf>
    <xf numFmtId="0" fontId="16" fillId="0" borderId="30" xfId="0" applyFont="1" applyFill="1" applyBorder="1" applyAlignment="1">
      <alignment/>
    </xf>
    <xf numFmtId="0" fontId="16" fillId="0" borderId="26" xfId="0" applyFont="1" applyFill="1" applyBorder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/>
    </xf>
    <xf numFmtId="184" fontId="39" fillId="0" borderId="33" xfId="0" applyNumberFormat="1" applyFont="1" applyFill="1" applyBorder="1" applyAlignment="1">
      <alignment horizontal="center" vertical="center"/>
    </xf>
    <xf numFmtId="184" fontId="37" fillId="0" borderId="57" xfId="0" applyNumberFormat="1" applyFont="1" applyFill="1" applyBorder="1" applyAlignment="1">
      <alignment vertical="center"/>
    </xf>
    <xf numFmtId="184" fontId="37" fillId="0" borderId="62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left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49" fontId="39" fillId="0" borderId="33" xfId="0" applyNumberFormat="1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土木二技" xfId="33"/>
    <cellStyle name="一般_土木" xfId="34"/>
    <cellStyle name="一般_休經95課程標準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="80" zoomScaleNormal="80" zoomScaleSheetLayoutView="90" zoomScalePageLayoutView="0" workbookViewId="0" topLeftCell="A1">
      <selection activeCell="J12" sqref="J12"/>
    </sheetView>
  </sheetViews>
  <sheetFormatPr defaultColWidth="9.00390625" defaultRowHeight="16.5"/>
  <cols>
    <col min="1" max="1" width="3.875" style="231" customWidth="1"/>
    <col min="2" max="2" width="18.50390625" style="231" customWidth="1"/>
    <col min="3" max="4" width="5.875" style="231" customWidth="1"/>
    <col min="5" max="5" width="5.375" style="231" customWidth="1"/>
    <col min="6" max="6" width="5.25390625" style="231" customWidth="1"/>
    <col min="7" max="7" width="6.00390625" style="231" customWidth="1"/>
    <col min="8" max="8" width="17.75390625" style="231" customWidth="1"/>
    <col min="9" max="10" width="5.25390625" style="231" customWidth="1"/>
    <col min="11" max="11" width="5.50390625" style="231" customWidth="1"/>
    <col min="12" max="12" width="5.00390625" style="231" customWidth="1"/>
    <col min="13" max="13" width="5.375" style="231" customWidth="1"/>
    <col min="14" max="14" width="19.25390625" style="231" customWidth="1"/>
    <col min="15" max="15" width="5.50390625" style="231" customWidth="1"/>
    <col min="16" max="16" width="5.125" style="231" customWidth="1"/>
    <col min="17" max="18" width="4.875" style="231" customWidth="1"/>
    <col min="19" max="19" width="5.875" style="231" customWidth="1"/>
    <col min="20" max="20" width="19.50390625" style="231" customWidth="1"/>
    <col min="21" max="21" width="5.25390625" style="231" customWidth="1"/>
    <col min="22" max="22" width="6.25390625" style="231" customWidth="1"/>
    <col min="23" max="23" width="5.50390625" style="231" customWidth="1"/>
    <col min="24" max="24" width="5.25390625" style="231" customWidth="1"/>
    <col min="25" max="25" width="5.25390625" style="246" customWidth="1"/>
    <col min="26" max="26" width="3.125" style="231" customWidth="1"/>
    <col min="27" max="30" width="7.75390625" style="229" customWidth="1"/>
    <col min="31" max="33" width="9.00390625" style="229" customWidth="1"/>
    <col min="34" max="16384" width="9.00390625" style="231" customWidth="1"/>
  </cols>
  <sheetData>
    <row r="1" spans="1:33" s="227" customFormat="1" ht="30.75" customHeight="1">
      <c r="A1" s="251" t="s">
        <v>252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26"/>
      <c r="AA1" s="226"/>
      <c r="AB1" s="226"/>
      <c r="AC1" s="226"/>
      <c r="AD1" s="226"/>
      <c r="AE1" s="226"/>
      <c r="AF1" s="226"/>
      <c r="AG1" s="226"/>
    </row>
    <row r="2" spans="1:33" s="230" customFormat="1" ht="33.75" customHeight="1" thickBot="1">
      <c r="A2" s="252" t="s">
        <v>140</v>
      </c>
      <c r="B2" s="252"/>
      <c r="C2" s="252"/>
      <c r="D2" s="252"/>
      <c r="E2" s="252"/>
      <c r="F2" s="252"/>
      <c r="G2" s="252"/>
      <c r="H2" s="252" t="s">
        <v>253</v>
      </c>
      <c r="I2" s="252"/>
      <c r="J2" s="252"/>
      <c r="K2" s="252"/>
      <c r="L2" s="252"/>
      <c r="M2" s="252"/>
      <c r="N2" s="228"/>
      <c r="O2" s="228"/>
      <c r="P2" s="261" t="s">
        <v>308</v>
      </c>
      <c r="Q2" s="261"/>
      <c r="R2" s="261"/>
      <c r="S2" s="261"/>
      <c r="T2" s="261"/>
      <c r="U2" s="261"/>
      <c r="V2" s="261"/>
      <c r="W2" s="261"/>
      <c r="X2" s="261"/>
      <c r="Y2" s="261"/>
      <c r="Z2" s="229"/>
      <c r="AA2" s="229"/>
      <c r="AB2" s="229"/>
      <c r="AC2" s="229"/>
      <c r="AD2" s="229"/>
      <c r="AE2" s="229"/>
      <c r="AF2" s="229"/>
      <c r="AG2" s="229"/>
    </row>
    <row r="3" spans="1:32" ht="15.75">
      <c r="A3" s="253" t="s">
        <v>142</v>
      </c>
      <c r="B3" s="255" t="s">
        <v>311</v>
      </c>
      <c r="C3" s="256"/>
      <c r="D3" s="256" t="s">
        <v>143</v>
      </c>
      <c r="E3" s="256"/>
      <c r="F3" s="256" t="s">
        <v>144</v>
      </c>
      <c r="G3" s="257"/>
      <c r="H3" s="255" t="s">
        <v>314</v>
      </c>
      <c r="I3" s="258"/>
      <c r="J3" s="256" t="s">
        <v>143</v>
      </c>
      <c r="K3" s="256"/>
      <c r="L3" s="256" t="s">
        <v>144</v>
      </c>
      <c r="M3" s="259"/>
      <c r="N3" s="260" t="s">
        <v>317</v>
      </c>
      <c r="O3" s="256"/>
      <c r="P3" s="256" t="s">
        <v>143</v>
      </c>
      <c r="Q3" s="256"/>
      <c r="R3" s="256" t="s">
        <v>144</v>
      </c>
      <c r="S3" s="259"/>
      <c r="T3" s="260" t="s">
        <v>320</v>
      </c>
      <c r="U3" s="256"/>
      <c r="V3" s="256" t="s">
        <v>143</v>
      </c>
      <c r="W3" s="256"/>
      <c r="X3" s="256" t="s">
        <v>144</v>
      </c>
      <c r="Y3" s="259"/>
      <c r="AB3" s="6" t="s">
        <v>254</v>
      </c>
      <c r="AC3" s="6"/>
      <c r="AD3" s="6"/>
      <c r="AE3" s="6"/>
      <c r="AF3" s="6"/>
    </row>
    <row r="4" spans="1:32" ht="16.5" thickBot="1">
      <c r="A4" s="254"/>
      <c r="B4" s="223" t="s">
        <v>146</v>
      </c>
      <c r="C4" s="232" t="s">
        <v>147</v>
      </c>
      <c r="D4" s="232" t="s">
        <v>148</v>
      </c>
      <c r="E4" s="232" t="s">
        <v>149</v>
      </c>
      <c r="F4" s="232" t="s">
        <v>150</v>
      </c>
      <c r="G4" s="233" t="s">
        <v>149</v>
      </c>
      <c r="H4" s="234" t="s">
        <v>146</v>
      </c>
      <c r="I4" s="235" t="s">
        <v>147</v>
      </c>
      <c r="J4" s="235" t="s">
        <v>150</v>
      </c>
      <c r="K4" s="235" t="s">
        <v>149</v>
      </c>
      <c r="L4" s="235" t="s">
        <v>150</v>
      </c>
      <c r="M4" s="236" t="s">
        <v>149</v>
      </c>
      <c r="N4" s="223" t="s">
        <v>146</v>
      </c>
      <c r="O4" s="232" t="s">
        <v>147</v>
      </c>
      <c r="P4" s="232" t="s">
        <v>150</v>
      </c>
      <c r="Q4" s="232" t="s">
        <v>149</v>
      </c>
      <c r="R4" s="232" t="s">
        <v>150</v>
      </c>
      <c r="S4" s="237" t="s">
        <v>149</v>
      </c>
      <c r="T4" s="222" t="s">
        <v>146</v>
      </c>
      <c r="U4" s="232" t="s">
        <v>147</v>
      </c>
      <c r="V4" s="232" t="s">
        <v>150</v>
      </c>
      <c r="W4" s="232" t="s">
        <v>149</v>
      </c>
      <c r="X4" s="232" t="s">
        <v>150</v>
      </c>
      <c r="Y4" s="237" t="s">
        <v>149</v>
      </c>
      <c r="AB4" s="7" t="s">
        <v>14</v>
      </c>
      <c r="AC4" s="6" t="s">
        <v>255</v>
      </c>
      <c r="AD4" s="6" t="s">
        <v>256</v>
      </c>
      <c r="AE4" s="6" t="s">
        <v>257</v>
      </c>
      <c r="AF4" s="7"/>
    </row>
    <row r="5" spans="1:32" ht="16.5" thickTop="1">
      <c r="A5" s="268" t="s">
        <v>154</v>
      </c>
      <c r="B5" s="361" t="s">
        <v>258</v>
      </c>
      <c r="C5" s="49">
        <v>0</v>
      </c>
      <c r="D5" s="49">
        <v>0</v>
      </c>
      <c r="E5" s="49">
        <v>1</v>
      </c>
      <c r="F5" s="49">
        <v>0</v>
      </c>
      <c r="G5" s="362">
        <v>1</v>
      </c>
      <c r="H5" s="361" t="s">
        <v>258</v>
      </c>
      <c r="I5" s="49">
        <v>0</v>
      </c>
      <c r="J5" s="49">
        <v>0</v>
      </c>
      <c r="K5" s="49">
        <v>1</v>
      </c>
      <c r="L5" s="49">
        <v>0</v>
      </c>
      <c r="M5" s="351">
        <v>1</v>
      </c>
      <c r="N5" s="363" t="s">
        <v>326</v>
      </c>
      <c r="O5" s="49">
        <v>1</v>
      </c>
      <c r="P5" s="49"/>
      <c r="Q5" s="49"/>
      <c r="R5" s="49">
        <v>2</v>
      </c>
      <c r="S5" s="351">
        <v>2</v>
      </c>
      <c r="T5" s="152" t="s">
        <v>259</v>
      </c>
      <c r="U5" s="38">
        <v>2</v>
      </c>
      <c r="V5" s="38">
        <v>10</v>
      </c>
      <c r="W5" s="38">
        <v>10</v>
      </c>
      <c r="X5" s="38">
        <v>10</v>
      </c>
      <c r="Y5" s="56">
        <v>10</v>
      </c>
      <c r="AB5" s="238" t="s">
        <v>260</v>
      </c>
      <c r="AC5" s="9">
        <f>SUMIF($C$5:$C$19,"=1",$D$5:$D$19)</f>
        <v>7</v>
      </c>
      <c r="AD5" s="9">
        <f>SUMIF($C$5:$C$19,"=2",$D$5:$D$19)</f>
        <v>10</v>
      </c>
      <c r="AE5" s="10">
        <f>D35</f>
        <v>2</v>
      </c>
      <c r="AF5" s="7">
        <f>AC5+AD5+AE5</f>
        <v>19</v>
      </c>
    </row>
    <row r="6" spans="1:32" ht="15.75">
      <c r="A6" s="269"/>
      <c r="B6" s="152" t="s">
        <v>155</v>
      </c>
      <c r="C6" s="38">
        <v>1</v>
      </c>
      <c r="D6" s="38">
        <v>2</v>
      </c>
      <c r="E6" s="38">
        <v>2</v>
      </c>
      <c r="F6" s="38">
        <v>2</v>
      </c>
      <c r="G6" s="146">
        <v>2</v>
      </c>
      <c r="H6" s="152" t="s">
        <v>156</v>
      </c>
      <c r="I6" s="38">
        <v>1</v>
      </c>
      <c r="J6" s="38">
        <v>1</v>
      </c>
      <c r="K6" s="38">
        <v>1</v>
      </c>
      <c r="L6" s="38"/>
      <c r="M6" s="56"/>
      <c r="N6" s="154" t="s">
        <v>160</v>
      </c>
      <c r="O6" s="38">
        <v>1</v>
      </c>
      <c r="P6" s="38">
        <v>1</v>
      </c>
      <c r="Q6" s="38">
        <v>1</v>
      </c>
      <c r="R6" s="38"/>
      <c r="S6" s="56"/>
      <c r="T6" s="152" t="s">
        <v>179</v>
      </c>
      <c r="U6" s="38">
        <v>2</v>
      </c>
      <c r="V6" s="38">
        <v>2</v>
      </c>
      <c r="W6" s="38">
        <v>2</v>
      </c>
      <c r="X6" s="38"/>
      <c r="Y6" s="56"/>
      <c r="AB6" s="239" t="s">
        <v>261</v>
      </c>
      <c r="AC6" s="12">
        <f>SUMIF($C$5:$C$19,"=1",$F$5:$F$19)</f>
        <v>7</v>
      </c>
      <c r="AD6" s="12">
        <f>SUMIF($C$5:$C$19,"=2",$F$5:$F$19)</f>
        <v>9</v>
      </c>
      <c r="AE6" s="13">
        <f>F35</f>
        <v>2</v>
      </c>
      <c r="AF6" s="7">
        <f aca="true" t="shared" si="0" ref="AF6:AF12">AC6+AD6+AE6</f>
        <v>18</v>
      </c>
    </row>
    <row r="7" spans="1:32" ht="15.75">
      <c r="A7" s="269"/>
      <c r="B7" s="152" t="s">
        <v>158</v>
      </c>
      <c r="C7" s="38">
        <v>1</v>
      </c>
      <c r="D7" s="38">
        <v>3</v>
      </c>
      <c r="E7" s="38">
        <v>3</v>
      </c>
      <c r="F7" s="38">
        <v>3</v>
      </c>
      <c r="G7" s="146">
        <v>3</v>
      </c>
      <c r="H7" s="152" t="s">
        <v>159</v>
      </c>
      <c r="I7" s="38">
        <v>1</v>
      </c>
      <c r="J7" s="38"/>
      <c r="K7" s="38"/>
      <c r="L7" s="38">
        <v>1</v>
      </c>
      <c r="M7" s="56">
        <v>1</v>
      </c>
      <c r="N7" s="154" t="s">
        <v>168</v>
      </c>
      <c r="O7" s="38">
        <v>2</v>
      </c>
      <c r="P7" s="38">
        <v>3</v>
      </c>
      <c r="Q7" s="38">
        <v>3</v>
      </c>
      <c r="R7" s="38"/>
      <c r="S7" s="56"/>
      <c r="T7" s="152" t="s">
        <v>262</v>
      </c>
      <c r="U7" s="44">
        <v>2</v>
      </c>
      <c r="V7" s="38"/>
      <c r="W7" s="38"/>
      <c r="X7" s="38">
        <v>2</v>
      </c>
      <c r="Y7" s="56">
        <v>2</v>
      </c>
      <c r="AB7" s="239" t="s">
        <v>263</v>
      </c>
      <c r="AC7" s="12">
        <f>SUMIF($I$5:$I$19,"=1",$J$5:$J$19)</f>
        <v>6</v>
      </c>
      <c r="AD7" s="12">
        <f>SUMIF($I$5:$I$19,"=2",$J$5:$J$19)</f>
        <v>8</v>
      </c>
      <c r="AE7" s="13">
        <f>J35</f>
        <v>3</v>
      </c>
      <c r="AF7" s="7">
        <f t="shared" si="0"/>
        <v>17</v>
      </c>
    </row>
    <row r="8" spans="1:32" ht="15.75">
      <c r="A8" s="269"/>
      <c r="B8" s="152" t="s">
        <v>162</v>
      </c>
      <c r="C8" s="38">
        <v>1</v>
      </c>
      <c r="D8" s="38">
        <v>2</v>
      </c>
      <c r="E8" s="352">
        <v>2</v>
      </c>
      <c r="F8" s="38">
        <v>2</v>
      </c>
      <c r="G8" s="146">
        <v>2</v>
      </c>
      <c r="H8" s="152" t="s">
        <v>163</v>
      </c>
      <c r="I8" s="38">
        <v>1</v>
      </c>
      <c r="J8" s="38">
        <v>1</v>
      </c>
      <c r="K8" s="38">
        <v>1</v>
      </c>
      <c r="L8" s="38">
        <v>1</v>
      </c>
      <c r="M8" s="56">
        <v>1</v>
      </c>
      <c r="N8" s="154" t="s">
        <v>172</v>
      </c>
      <c r="O8" s="38">
        <v>2</v>
      </c>
      <c r="P8" s="38">
        <v>3</v>
      </c>
      <c r="Q8" s="38">
        <v>3</v>
      </c>
      <c r="R8" s="44"/>
      <c r="S8" s="72"/>
      <c r="T8" s="213"/>
      <c r="U8" s="38"/>
      <c r="V8" s="38"/>
      <c r="W8" s="38"/>
      <c r="X8" s="38"/>
      <c r="Y8" s="56"/>
      <c r="AB8" s="239" t="s">
        <v>264</v>
      </c>
      <c r="AC8" s="12">
        <f>SUMIF($I$5:$I$19,"=1",$L$5:$L$19)</f>
        <v>6</v>
      </c>
      <c r="AD8" s="12">
        <f>SUMIF($I$5:$I$19,"=2",$L$5:$L$19)</f>
        <v>9</v>
      </c>
      <c r="AE8" s="13">
        <f>L35</f>
        <v>5</v>
      </c>
      <c r="AF8" s="7">
        <f t="shared" si="0"/>
        <v>20</v>
      </c>
    </row>
    <row r="9" spans="1:32" ht="15.75">
      <c r="A9" s="269"/>
      <c r="B9" s="152" t="s">
        <v>166</v>
      </c>
      <c r="C9" s="44">
        <v>2</v>
      </c>
      <c r="D9" s="44">
        <v>2</v>
      </c>
      <c r="E9" s="44">
        <v>2</v>
      </c>
      <c r="F9" s="44">
        <v>2</v>
      </c>
      <c r="G9" s="75">
        <v>2</v>
      </c>
      <c r="H9" s="152" t="s">
        <v>167</v>
      </c>
      <c r="I9" s="38">
        <v>1</v>
      </c>
      <c r="J9" s="38">
        <v>2</v>
      </c>
      <c r="K9" s="38">
        <v>2</v>
      </c>
      <c r="L9" s="38"/>
      <c r="M9" s="56"/>
      <c r="N9" s="354" t="s">
        <v>183</v>
      </c>
      <c r="O9" s="44">
        <v>2</v>
      </c>
      <c r="P9" s="44">
        <v>2</v>
      </c>
      <c r="Q9" s="44">
        <v>2</v>
      </c>
      <c r="R9" s="44"/>
      <c r="S9" s="72"/>
      <c r="T9" s="152"/>
      <c r="U9" s="38"/>
      <c r="V9" s="38"/>
      <c r="W9" s="38"/>
      <c r="X9" s="44"/>
      <c r="Y9" s="72"/>
      <c r="AB9" s="239" t="s">
        <v>265</v>
      </c>
      <c r="AC9" s="12">
        <f>SUMIF($O$5:$O$19,"=1",$P$5:$P$19)</f>
        <v>1</v>
      </c>
      <c r="AD9" s="12">
        <f>SUMIF($O$5:$O$19,"=2",$P$5:$P$19)</f>
        <v>10</v>
      </c>
      <c r="AE9" s="13">
        <f>P35</f>
        <v>6</v>
      </c>
      <c r="AF9" s="7">
        <f t="shared" si="0"/>
        <v>17</v>
      </c>
    </row>
    <row r="10" spans="1:32" ht="15.75">
      <c r="A10" s="269"/>
      <c r="B10" s="151" t="s">
        <v>170</v>
      </c>
      <c r="C10" s="44">
        <v>2</v>
      </c>
      <c r="D10" s="44">
        <v>2</v>
      </c>
      <c r="E10" s="248">
        <v>2</v>
      </c>
      <c r="F10" s="38"/>
      <c r="G10" s="146"/>
      <c r="H10" s="151" t="s">
        <v>171</v>
      </c>
      <c r="I10" s="38">
        <v>1</v>
      </c>
      <c r="J10" s="38"/>
      <c r="K10" s="38"/>
      <c r="L10" s="38">
        <v>2</v>
      </c>
      <c r="M10" s="56">
        <v>2</v>
      </c>
      <c r="N10" s="152" t="s">
        <v>266</v>
      </c>
      <c r="O10" s="38">
        <v>2</v>
      </c>
      <c r="P10" s="44">
        <v>2</v>
      </c>
      <c r="Q10" s="44">
        <v>2</v>
      </c>
      <c r="R10" s="44"/>
      <c r="S10" s="72"/>
      <c r="T10" s="151"/>
      <c r="U10" s="44"/>
      <c r="V10" s="44"/>
      <c r="W10" s="44"/>
      <c r="X10" s="44"/>
      <c r="Y10" s="72"/>
      <c r="AB10" s="239" t="s">
        <v>267</v>
      </c>
      <c r="AC10" s="12">
        <f>SUMIF($O$5:$O$19,"=1",$R$5:$R$19)</f>
        <v>2</v>
      </c>
      <c r="AD10" s="12">
        <f>SUMIF($O$5:$O$19,"=2",$R$5:$R$19)</f>
        <v>9</v>
      </c>
      <c r="AE10" s="13">
        <f>R35</f>
        <v>4</v>
      </c>
      <c r="AF10" s="7">
        <f t="shared" si="0"/>
        <v>15</v>
      </c>
    </row>
    <row r="11" spans="1:32" ht="15.75">
      <c r="A11" s="269"/>
      <c r="B11" s="151" t="s">
        <v>174</v>
      </c>
      <c r="C11" s="44">
        <v>2</v>
      </c>
      <c r="D11" s="44">
        <v>2</v>
      </c>
      <c r="E11" s="44">
        <v>2</v>
      </c>
      <c r="F11" s="38"/>
      <c r="G11" s="146"/>
      <c r="H11" s="152" t="s">
        <v>155</v>
      </c>
      <c r="I11" s="38">
        <v>1</v>
      </c>
      <c r="J11" s="38">
        <v>2</v>
      </c>
      <c r="K11" s="38">
        <v>2</v>
      </c>
      <c r="L11" s="44">
        <v>2</v>
      </c>
      <c r="M11" s="72">
        <v>2</v>
      </c>
      <c r="N11" s="157" t="s">
        <v>175</v>
      </c>
      <c r="O11" s="44">
        <v>2</v>
      </c>
      <c r="P11" s="44"/>
      <c r="Q11" s="44"/>
      <c r="R11" s="364">
        <v>2</v>
      </c>
      <c r="S11" s="365">
        <v>2</v>
      </c>
      <c r="T11" s="214"/>
      <c r="U11" s="144"/>
      <c r="V11" s="240"/>
      <c r="W11" s="240"/>
      <c r="X11" s="144"/>
      <c r="Y11" s="145"/>
      <c r="AB11" s="239" t="s">
        <v>268</v>
      </c>
      <c r="AC11" s="12">
        <f>SUMIF($U$5:$U$19,"=1",$V$5:$V$19)</f>
        <v>0</v>
      </c>
      <c r="AD11" s="12">
        <f>SUMIF($U$5:$U$19,"=2",$V$5:$V$19)</f>
        <v>12</v>
      </c>
      <c r="AE11" s="13">
        <f>V35</f>
        <v>0</v>
      </c>
      <c r="AF11" s="7">
        <f t="shared" si="0"/>
        <v>12</v>
      </c>
    </row>
    <row r="12" spans="1:32" ht="16.5" thickBot="1">
      <c r="A12" s="269"/>
      <c r="B12" s="150" t="s">
        <v>177</v>
      </c>
      <c r="C12" s="38">
        <v>2</v>
      </c>
      <c r="D12" s="38">
        <v>2</v>
      </c>
      <c r="E12" s="38">
        <v>2</v>
      </c>
      <c r="F12" s="44"/>
      <c r="G12" s="75"/>
      <c r="H12" s="152" t="s">
        <v>186</v>
      </c>
      <c r="I12" s="38">
        <v>2</v>
      </c>
      <c r="J12" s="38">
        <v>2</v>
      </c>
      <c r="K12" s="38">
        <v>2</v>
      </c>
      <c r="L12" s="44">
        <v>2</v>
      </c>
      <c r="M12" s="72">
        <v>2</v>
      </c>
      <c r="N12" s="154" t="s">
        <v>225</v>
      </c>
      <c r="O12" s="38">
        <v>2</v>
      </c>
      <c r="P12" s="50"/>
      <c r="Q12" s="50"/>
      <c r="R12" s="38">
        <v>2</v>
      </c>
      <c r="S12" s="38">
        <v>2</v>
      </c>
      <c r="T12" s="150"/>
      <c r="U12" s="38"/>
      <c r="V12" s="38"/>
      <c r="W12" s="38"/>
      <c r="X12" s="38"/>
      <c r="Y12" s="56"/>
      <c r="AB12" s="241" t="s">
        <v>269</v>
      </c>
      <c r="AC12" s="15">
        <f>SUMIF($U$5:$U$19,"=1",$X$5:$X$19)</f>
        <v>0</v>
      </c>
      <c r="AD12" s="15">
        <f>SUMIF($U$5:$U$19,"=2",$X$5:$X$19)</f>
        <v>12</v>
      </c>
      <c r="AE12" s="16">
        <f>X35</f>
        <v>0</v>
      </c>
      <c r="AF12" s="7">
        <f t="shared" si="0"/>
        <v>12</v>
      </c>
    </row>
    <row r="13" spans="1:32" ht="16.5" thickTop="1">
      <c r="A13" s="269"/>
      <c r="B13" s="151" t="s">
        <v>181</v>
      </c>
      <c r="C13" s="44">
        <v>2</v>
      </c>
      <c r="D13" s="44">
        <v>2</v>
      </c>
      <c r="E13" s="44">
        <v>2</v>
      </c>
      <c r="F13" s="38"/>
      <c r="G13" s="146"/>
      <c r="H13" s="152" t="s">
        <v>182</v>
      </c>
      <c r="I13" s="38">
        <v>2</v>
      </c>
      <c r="J13" s="38">
        <v>2</v>
      </c>
      <c r="K13" s="38">
        <v>2</v>
      </c>
      <c r="L13" s="44">
        <v>2</v>
      </c>
      <c r="M13" s="72">
        <v>2</v>
      </c>
      <c r="N13" s="154" t="s">
        <v>191</v>
      </c>
      <c r="O13" s="38">
        <v>2</v>
      </c>
      <c r="P13" s="38"/>
      <c r="Q13" s="38"/>
      <c r="R13" s="73">
        <v>3</v>
      </c>
      <c r="S13" s="56">
        <v>3</v>
      </c>
      <c r="T13" s="152"/>
      <c r="U13" s="38"/>
      <c r="V13" s="38"/>
      <c r="W13" s="38"/>
      <c r="X13" s="38"/>
      <c r="Y13" s="56"/>
      <c r="AB13" s="6" t="s">
        <v>270</v>
      </c>
      <c r="AC13" s="6">
        <f>SUM(AC5:AC12)</f>
        <v>29</v>
      </c>
      <c r="AD13" s="6">
        <f>SUM(AD5:AD12)</f>
        <v>79</v>
      </c>
      <c r="AE13" s="6">
        <f>SUM(AE5:AE12)</f>
        <v>22</v>
      </c>
      <c r="AF13" s="6">
        <f>SUM(AF5:AF12)</f>
        <v>130</v>
      </c>
    </row>
    <row r="14" spans="1:32" ht="15.75">
      <c r="A14" s="269"/>
      <c r="B14" s="151" t="s">
        <v>189</v>
      </c>
      <c r="C14" s="44">
        <v>2</v>
      </c>
      <c r="D14" s="44"/>
      <c r="E14" s="44"/>
      <c r="F14" s="44">
        <v>2</v>
      </c>
      <c r="G14" s="75">
        <v>2</v>
      </c>
      <c r="H14" s="152" t="s">
        <v>190</v>
      </c>
      <c r="I14" s="44">
        <v>2</v>
      </c>
      <c r="J14" s="44">
        <v>2</v>
      </c>
      <c r="K14" s="44">
        <v>2</v>
      </c>
      <c r="L14" s="38"/>
      <c r="M14" s="56"/>
      <c r="N14" s="157" t="s">
        <v>187</v>
      </c>
      <c r="O14" s="44">
        <v>2</v>
      </c>
      <c r="P14" s="44"/>
      <c r="Q14" s="44"/>
      <c r="R14" s="44">
        <v>2</v>
      </c>
      <c r="S14" s="72">
        <v>2</v>
      </c>
      <c r="T14" s="151"/>
      <c r="U14" s="44"/>
      <c r="V14" s="38"/>
      <c r="W14" s="38"/>
      <c r="X14" s="38"/>
      <c r="Y14" s="56"/>
      <c r="AB14" s="7"/>
      <c r="AC14" s="7"/>
      <c r="AD14" s="7"/>
      <c r="AE14" s="7"/>
      <c r="AF14" s="7"/>
    </row>
    <row r="15" spans="1:32" ht="15.75">
      <c r="A15" s="269"/>
      <c r="B15" s="186" t="s">
        <v>195</v>
      </c>
      <c r="C15" s="44">
        <v>2</v>
      </c>
      <c r="D15" s="44"/>
      <c r="E15" s="44"/>
      <c r="F15" s="44">
        <v>2</v>
      </c>
      <c r="G15" s="72">
        <v>2</v>
      </c>
      <c r="H15" s="150" t="s">
        <v>178</v>
      </c>
      <c r="I15" s="38">
        <v>2</v>
      </c>
      <c r="J15" s="38">
        <v>2</v>
      </c>
      <c r="K15" s="38">
        <v>2</v>
      </c>
      <c r="L15" s="38"/>
      <c r="M15" s="56"/>
      <c r="N15" s="154"/>
      <c r="O15" s="38"/>
      <c r="P15" s="50"/>
      <c r="Q15" s="50"/>
      <c r="R15" s="38"/>
      <c r="S15" s="38"/>
      <c r="T15" s="151" t="s">
        <v>193</v>
      </c>
      <c r="U15" s="44" t="s">
        <v>193</v>
      </c>
      <c r="V15" s="44"/>
      <c r="W15" s="44"/>
      <c r="X15" s="44" t="s">
        <v>193</v>
      </c>
      <c r="Y15" s="72" t="s">
        <v>193</v>
      </c>
      <c r="AB15" s="6"/>
      <c r="AC15" s="6"/>
      <c r="AD15" s="6"/>
      <c r="AE15" s="6"/>
      <c r="AF15" s="6"/>
    </row>
    <row r="16" spans="1:32" ht="15.75">
      <c r="A16" s="269"/>
      <c r="B16" s="152" t="s">
        <v>185</v>
      </c>
      <c r="C16" s="38">
        <v>2</v>
      </c>
      <c r="D16" s="38"/>
      <c r="E16" s="38"/>
      <c r="F16" s="38">
        <v>3</v>
      </c>
      <c r="G16" s="146">
        <v>3</v>
      </c>
      <c r="H16" s="151" t="s">
        <v>192</v>
      </c>
      <c r="I16" s="38">
        <v>2</v>
      </c>
      <c r="J16" s="38"/>
      <c r="K16" s="38"/>
      <c r="L16" s="38">
        <v>2</v>
      </c>
      <c r="M16" s="56">
        <v>2</v>
      </c>
      <c r="N16" s="154"/>
      <c r="O16" s="38"/>
      <c r="P16" s="38"/>
      <c r="Q16" s="38"/>
      <c r="R16" s="73"/>
      <c r="S16" s="56"/>
      <c r="T16" s="151"/>
      <c r="U16" s="44"/>
      <c r="V16" s="44"/>
      <c r="W16" s="44"/>
      <c r="X16" s="44"/>
      <c r="Y16" s="72"/>
      <c r="AB16" s="6"/>
      <c r="AC16" s="6"/>
      <c r="AD16" s="6"/>
      <c r="AE16" s="6"/>
      <c r="AF16" s="6"/>
    </row>
    <row r="17" spans="1:32" ht="15.75">
      <c r="A17" s="269"/>
      <c r="B17" s="186"/>
      <c r="C17" s="44"/>
      <c r="D17" s="44"/>
      <c r="E17" s="44"/>
      <c r="F17" s="44"/>
      <c r="G17" s="72"/>
      <c r="H17" s="152" t="s">
        <v>194</v>
      </c>
      <c r="I17" s="38">
        <v>2</v>
      </c>
      <c r="J17" s="38"/>
      <c r="K17" s="38"/>
      <c r="L17" s="364">
        <v>3</v>
      </c>
      <c r="M17" s="365">
        <v>3</v>
      </c>
      <c r="N17" s="157"/>
      <c r="O17" s="44"/>
      <c r="P17" s="44"/>
      <c r="Q17" s="44"/>
      <c r="R17" s="44"/>
      <c r="S17" s="72"/>
      <c r="T17" s="178" t="s">
        <v>193</v>
      </c>
      <c r="U17" s="44" t="s">
        <v>193</v>
      </c>
      <c r="V17" s="44" t="s">
        <v>193</v>
      </c>
      <c r="W17" s="44" t="s">
        <v>193</v>
      </c>
      <c r="X17" s="44" t="s">
        <v>193</v>
      </c>
      <c r="Y17" s="72" t="s">
        <v>193</v>
      </c>
      <c r="AB17" s="6" t="s">
        <v>271</v>
      </c>
      <c r="AD17" s="6"/>
      <c r="AE17" s="6"/>
      <c r="AF17" s="6"/>
    </row>
    <row r="18" spans="1:32" ht="15.75">
      <c r="A18" s="269"/>
      <c r="B18" s="186"/>
      <c r="C18" s="44"/>
      <c r="D18" s="44"/>
      <c r="E18" s="44"/>
      <c r="F18" s="44"/>
      <c r="G18" s="72"/>
      <c r="H18" s="152"/>
      <c r="I18" s="44"/>
      <c r="J18" s="44"/>
      <c r="K18" s="44"/>
      <c r="L18" s="38"/>
      <c r="M18" s="56"/>
      <c r="N18" s="242"/>
      <c r="O18" s="179"/>
      <c r="P18" s="179"/>
      <c r="Q18" s="179"/>
      <c r="R18" s="179"/>
      <c r="S18" s="180"/>
      <c r="T18" s="215"/>
      <c r="U18" s="76"/>
      <c r="V18" s="76"/>
      <c r="W18" s="76"/>
      <c r="X18" s="76"/>
      <c r="Y18" s="216"/>
      <c r="AB18" s="6"/>
      <c r="AD18" s="6"/>
      <c r="AE18" s="6"/>
      <c r="AF18" s="6"/>
    </row>
    <row r="19" spans="1:32" ht="15.75">
      <c r="A19" s="269"/>
      <c r="B19" s="215"/>
      <c r="C19" s="76"/>
      <c r="D19" s="76"/>
      <c r="E19" s="76"/>
      <c r="F19" s="76"/>
      <c r="G19" s="217"/>
      <c r="H19" s="150"/>
      <c r="I19" s="38"/>
      <c r="J19" s="38"/>
      <c r="K19" s="38"/>
      <c r="L19" s="38"/>
      <c r="M19" s="56"/>
      <c r="N19" s="151"/>
      <c r="O19" s="44"/>
      <c r="P19" s="44"/>
      <c r="Q19" s="44"/>
      <c r="R19" s="44"/>
      <c r="S19" s="72"/>
      <c r="T19" s="215"/>
      <c r="U19" s="76"/>
      <c r="V19" s="76"/>
      <c r="W19" s="76"/>
      <c r="X19" s="76"/>
      <c r="Y19" s="216"/>
      <c r="AB19" s="6"/>
      <c r="AD19" s="6"/>
      <c r="AE19" s="6"/>
      <c r="AF19" s="6"/>
    </row>
    <row r="20" spans="1:32" ht="16.5" thickBot="1">
      <c r="A20" s="287"/>
      <c r="B20" s="283" t="s">
        <v>197</v>
      </c>
      <c r="C20" s="279"/>
      <c r="D20" s="191">
        <f>SUM(D5:D19)</f>
        <v>17</v>
      </c>
      <c r="E20" s="191">
        <f>SUM(E5:E19)</f>
        <v>18</v>
      </c>
      <c r="F20" s="191">
        <f>SUM(F5:F19)</f>
        <v>16</v>
      </c>
      <c r="G20" s="192">
        <f>SUM(G5:G19)</f>
        <v>17</v>
      </c>
      <c r="H20" s="283" t="s">
        <v>197</v>
      </c>
      <c r="I20" s="279"/>
      <c r="J20" s="191">
        <f>SUM(J5:J18)</f>
        <v>14</v>
      </c>
      <c r="K20" s="191">
        <f>SUM(K5:K18)</f>
        <v>15</v>
      </c>
      <c r="L20" s="191">
        <f>SUM(L5:L19)</f>
        <v>15</v>
      </c>
      <c r="M20" s="193">
        <f>SUM(M5:M19)</f>
        <v>16</v>
      </c>
      <c r="N20" s="278" t="s">
        <v>197</v>
      </c>
      <c r="O20" s="279"/>
      <c r="P20" s="191">
        <f>SUM(P5:P19)</f>
        <v>11</v>
      </c>
      <c r="Q20" s="191">
        <f>SUM(Q5:Q19)</f>
        <v>11</v>
      </c>
      <c r="R20" s="191">
        <f>SUM(R5:R19)</f>
        <v>11</v>
      </c>
      <c r="S20" s="193">
        <f>SUM(S5:S19)</f>
        <v>11</v>
      </c>
      <c r="T20" s="283" t="s">
        <v>197</v>
      </c>
      <c r="U20" s="279"/>
      <c r="V20" s="191">
        <f>SUM(V5:V19)</f>
        <v>12</v>
      </c>
      <c r="W20" s="191">
        <f>SUM(W5:W19)</f>
        <v>12</v>
      </c>
      <c r="X20" s="191">
        <f>SUM(X5:X19)</f>
        <v>12</v>
      </c>
      <c r="Y20" s="193">
        <f>SUM(Y5:Y19)</f>
        <v>12</v>
      </c>
      <c r="AB20" s="7" t="s">
        <v>14</v>
      </c>
      <c r="AC20" s="6" t="s">
        <v>255</v>
      </c>
      <c r="AD20" s="6" t="s">
        <v>256</v>
      </c>
      <c r="AE20" s="6" t="s">
        <v>257</v>
      </c>
      <c r="AF20" s="7"/>
    </row>
    <row r="21" spans="1:32" ht="16.5" thickTop="1">
      <c r="A21" s="268" t="s">
        <v>198</v>
      </c>
      <c r="B21" s="150" t="s">
        <v>203</v>
      </c>
      <c r="C21" s="38">
        <v>3</v>
      </c>
      <c r="D21" s="38">
        <v>2</v>
      </c>
      <c r="E21" s="38">
        <v>2</v>
      </c>
      <c r="F21" s="38"/>
      <c r="G21" s="56"/>
      <c r="H21" s="153" t="s">
        <v>272</v>
      </c>
      <c r="I21" s="38">
        <v>3</v>
      </c>
      <c r="J21" s="38">
        <v>2</v>
      </c>
      <c r="K21" s="38">
        <v>2</v>
      </c>
      <c r="L21" s="44"/>
      <c r="M21" s="75"/>
      <c r="N21" s="150" t="s">
        <v>164</v>
      </c>
      <c r="O21" s="38">
        <v>3</v>
      </c>
      <c r="P21" s="364">
        <v>2</v>
      </c>
      <c r="Q21" s="364">
        <v>2</v>
      </c>
      <c r="R21" s="44"/>
      <c r="S21" s="72"/>
      <c r="T21" s="42" t="s">
        <v>273</v>
      </c>
      <c r="U21" s="44">
        <v>3</v>
      </c>
      <c r="V21" s="38">
        <v>2</v>
      </c>
      <c r="W21" s="51">
        <v>2</v>
      </c>
      <c r="X21" s="38"/>
      <c r="Y21" s="56"/>
      <c r="AA21" s="229">
        <f>X20+V20+R20+P20+L20+J20+F20+D20</f>
        <v>108</v>
      </c>
      <c r="AB21" s="238" t="s">
        <v>260</v>
      </c>
      <c r="AC21" s="9">
        <f>SUMIF($C$5:$C$19,"=1",$E$5:$E$19)</f>
        <v>7</v>
      </c>
      <c r="AD21" s="9">
        <f>SUMIF($C$5:$C$19,"=2",$E$5:$E$19)</f>
        <v>10</v>
      </c>
      <c r="AE21" s="17">
        <f>E35</f>
        <v>2</v>
      </c>
      <c r="AF21" s="7">
        <f>AC21+AD21+AE21</f>
        <v>19</v>
      </c>
    </row>
    <row r="22" spans="1:32" ht="15.75">
      <c r="A22" s="269"/>
      <c r="B22" s="150" t="s">
        <v>199</v>
      </c>
      <c r="C22" s="38">
        <v>3</v>
      </c>
      <c r="D22" s="38"/>
      <c r="E22" s="38"/>
      <c r="F22" s="44">
        <v>2</v>
      </c>
      <c r="G22" s="72">
        <v>2</v>
      </c>
      <c r="H22" s="366" t="s">
        <v>277</v>
      </c>
      <c r="I22" s="38">
        <v>6</v>
      </c>
      <c r="J22" s="44">
        <v>1</v>
      </c>
      <c r="K22" s="44">
        <v>1</v>
      </c>
      <c r="L22" s="44">
        <v>1</v>
      </c>
      <c r="M22" s="72">
        <v>1</v>
      </c>
      <c r="N22" s="151" t="s">
        <v>201</v>
      </c>
      <c r="O22" s="44">
        <v>3</v>
      </c>
      <c r="P22" s="44">
        <v>2</v>
      </c>
      <c r="Q22" s="44">
        <v>2</v>
      </c>
      <c r="R22" s="44"/>
      <c r="S22" s="72"/>
      <c r="T22" s="243" t="s">
        <v>275</v>
      </c>
      <c r="U22" s="38">
        <v>3</v>
      </c>
      <c r="V22" s="38">
        <v>2</v>
      </c>
      <c r="W22" s="38">
        <v>2</v>
      </c>
      <c r="X22" s="38"/>
      <c r="Y22" s="56"/>
      <c r="AB22" s="239" t="s">
        <v>261</v>
      </c>
      <c r="AC22" s="12">
        <f>SUMIF($C$5:$C$19,"=1",$G$5:$G$19)</f>
        <v>7</v>
      </c>
      <c r="AD22" s="12">
        <f>SUMIF($C$5:$C$19,"=2",$G$5:$G$19)</f>
        <v>9</v>
      </c>
      <c r="AE22" s="18">
        <f>G35</f>
        <v>2</v>
      </c>
      <c r="AF22" s="7">
        <f aca="true" t="shared" si="1" ref="AF22:AF28">AC22+AD22+AE22</f>
        <v>18</v>
      </c>
    </row>
    <row r="23" spans="1:32" ht="15.75">
      <c r="A23" s="269"/>
      <c r="B23" s="151" t="s">
        <v>276</v>
      </c>
      <c r="C23" s="38">
        <v>3</v>
      </c>
      <c r="D23" s="38">
        <v>2</v>
      </c>
      <c r="E23" s="38">
        <v>2</v>
      </c>
      <c r="F23" s="38"/>
      <c r="G23" s="56"/>
      <c r="H23" s="154" t="s">
        <v>212</v>
      </c>
      <c r="I23" s="38">
        <v>3</v>
      </c>
      <c r="J23" s="38"/>
      <c r="K23" s="38"/>
      <c r="L23" s="38">
        <v>2</v>
      </c>
      <c r="M23" s="56">
        <v>2</v>
      </c>
      <c r="N23" s="152" t="s">
        <v>207</v>
      </c>
      <c r="O23" s="38">
        <v>3</v>
      </c>
      <c r="P23" s="38">
        <v>2</v>
      </c>
      <c r="Q23" s="38">
        <v>2</v>
      </c>
      <c r="R23" s="38"/>
      <c r="S23" s="56"/>
      <c r="T23" s="54" t="s">
        <v>278</v>
      </c>
      <c r="U23" s="38">
        <v>3</v>
      </c>
      <c r="V23" s="38">
        <v>2</v>
      </c>
      <c r="W23" s="38">
        <v>2</v>
      </c>
      <c r="X23" s="44"/>
      <c r="Y23" s="72"/>
      <c r="AB23" s="239" t="s">
        <v>263</v>
      </c>
      <c r="AC23" s="12">
        <f>SUMIF($I$6:$I$18,"=1",$K$6:$K$18)</f>
        <v>6</v>
      </c>
      <c r="AD23" s="12">
        <f>SUMIF($I$6:$I$19,"=2",$K$6:$K$19)</f>
        <v>8</v>
      </c>
      <c r="AE23" s="13">
        <f>J35</f>
        <v>3</v>
      </c>
      <c r="AF23" s="7">
        <f t="shared" si="1"/>
        <v>17</v>
      </c>
    </row>
    <row r="24" spans="1:32" ht="15.75">
      <c r="A24" s="269"/>
      <c r="B24" s="152" t="s">
        <v>279</v>
      </c>
      <c r="C24" s="38">
        <v>3</v>
      </c>
      <c r="D24" s="38">
        <v>2</v>
      </c>
      <c r="E24" s="38">
        <v>2</v>
      </c>
      <c r="F24" s="44"/>
      <c r="G24" s="72"/>
      <c r="H24" s="155" t="s">
        <v>281</v>
      </c>
      <c r="I24" s="44">
        <v>3</v>
      </c>
      <c r="J24" s="44"/>
      <c r="K24" s="44"/>
      <c r="L24" s="44">
        <v>2</v>
      </c>
      <c r="M24" s="72">
        <v>2</v>
      </c>
      <c r="N24" s="156" t="s">
        <v>235</v>
      </c>
      <c r="O24" s="44">
        <v>3</v>
      </c>
      <c r="P24" s="44"/>
      <c r="Q24" s="44"/>
      <c r="R24" s="44">
        <v>2</v>
      </c>
      <c r="S24" s="72">
        <v>2</v>
      </c>
      <c r="T24" s="55" t="s">
        <v>40</v>
      </c>
      <c r="U24" s="44">
        <v>3</v>
      </c>
      <c r="V24" s="44"/>
      <c r="W24" s="44"/>
      <c r="X24" s="44">
        <v>2</v>
      </c>
      <c r="Y24" s="72">
        <v>2</v>
      </c>
      <c r="AB24" s="239" t="s">
        <v>264</v>
      </c>
      <c r="AC24" s="12">
        <f>SUMIF($I$6:$I$18,"=1",$M$6:$M$18)</f>
        <v>6</v>
      </c>
      <c r="AD24" s="12">
        <f>SUMIF($I$6:$I$19,"=2",$M$6:$M$19)</f>
        <v>9</v>
      </c>
      <c r="AE24" s="13">
        <f>M35</f>
        <v>5</v>
      </c>
      <c r="AF24" s="7">
        <f t="shared" si="1"/>
        <v>20</v>
      </c>
    </row>
    <row r="25" spans="1:32" ht="15.75">
      <c r="A25" s="269"/>
      <c r="B25" s="150" t="s">
        <v>280</v>
      </c>
      <c r="C25" s="38">
        <v>3</v>
      </c>
      <c r="D25" s="38"/>
      <c r="E25" s="38"/>
      <c r="F25" s="44">
        <v>2</v>
      </c>
      <c r="G25" s="72">
        <v>2</v>
      </c>
      <c r="H25" s="152" t="s">
        <v>274</v>
      </c>
      <c r="I25" s="38">
        <v>3</v>
      </c>
      <c r="J25" s="38">
        <v>2</v>
      </c>
      <c r="K25" s="38">
        <v>2</v>
      </c>
      <c r="L25" s="44"/>
      <c r="M25" s="72"/>
      <c r="N25" s="158" t="s">
        <v>226</v>
      </c>
      <c r="O25" s="60">
        <v>3</v>
      </c>
      <c r="P25" s="44"/>
      <c r="Q25" s="44"/>
      <c r="R25" s="44">
        <v>2</v>
      </c>
      <c r="S25" s="72">
        <v>2</v>
      </c>
      <c r="T25" s="55" t="s">
        <v>282</v>
      </c>
      <c r="U25" s="44">
        <v>3</v>
      </c>
      <c r="V25" s="44"/>
      <c r="W25" s="44"/>
      <c r="X25" s="44">
        <v>2</v>
      </c>
      <c r="Y25" s="72">
        <v>2</v>
      </c>
      <c r="AB25" s="239" t="s">
        <v>265</v>
      </c>
      <c r="AC25" s="12">
        <f>SUMIF($O$5:$O$14,"=1",$Q$5:$Q$14)</f>
        <v>1</v>
      </c>
      <c r="AD25" s="12">
        <f>SUMIF($O$5:$O$19,"=2",$Q$5:$Q$19)</f>
        <v>10</v>
      </c>
      <c r="AE25" s="13">
        <f>Q35</f>
        <v>6</v>
      </c>
      <c r="AF25" s="7">
        <f t="shared" si="1"/>
        <v>17</v>
      </c>
    </row>
    <row r="26" spans="1:32" ht="15.75">
      <c r="A26" s="269"/>
      <c r="B26" s="151" t="s">
        <v>283</v>
      </c>
      <c r="C26" s="38">
        <v>6</v>
      </c>
      <c r="D26" s="38">
        <v>2</v>
      </c>
      <c r="E26" s="38">
        <v>2</v>
      </c>
      <c r="F26" s="44"/>
      <c r="G26" s="72"/>
      <c r="H26" s="154" t="s">
        <v>284</v>
      </c>
      <c r="I26" s="38">
        <v>3</v>
      </c>
      <c r="J26" s="38">
        <v>2</v>
      </c>
      <c r="K26" s="38">
        <v>2</v>
      </c>
      <c r="L26" s="38"/>
      <c r="M26" s="56"/>
      <c r="N26" s="45" t="s">
        <v>285</v>
      </c>
      <c r="O26" s="60">
        <v>3</v>
      </c>
      <c r="P26" s="60">
        <v>2</v>
      </c>
      <c r="Q26" s="60">
        <v>2</v>
      </c>
      <c r="R26" s="44"/>
      <c r="S26" s="72"/>
      <c r="T26" s="156"/>
      <c r="U26" s="44"/>
      <c r="V26" s="44"/>
      <c r="W26" s="44"/>
      <c r="X26" s="44"/>
      <c r="Y26" s="72"/>
      <c r="AB26" s="239" t="s">
        <v>267</v>
      </c>
      <c r="AC26" s="12">
        <f>SUMIF($O$5:$O$19,"=1",$S$5:$S$19)</f>
        <v>2</v>
      </c>
      <c r="AD26" s="12">
        <f>SUMIF($O$5:$O$19,"=2",$S$5:$S$19)</f>
        <v>9</v>
      </c>
      <c r="AE26" s="13">
        <f>S35</f>
        <v>4</v>
      </c>
      <c r="AF26" s="7">
        <f t="shared" si="1"/>
        <v>15</v>
      </c>
    </row>
    <row r="27" spans="1:32" ht="15.75">
      <c r="A27" s="269"/>
      <c r="B27" s="150"/>
      <c r="C27" s="38"/>
      <c r="D27" s="38"/>
      <c r="E27" s="38"/>
      <c r="F27" s="44"/>
      <c r="G27" s="72"/>
      <c r="H27" s="154" t="s">
        <v>286</v>
      </c>
      <c r="I27" s="38">
        <v>3</v>
      </c>
      <c r="J27" s="38">
        <v>2</v>
      </c>
      <c r="K27" s="38">
        <v>2</v>
      </c>
      <c r="L27" s="38"/>
      <c r="M27" s="56"/>
      <c r="N27" s="33" t="s">
        <v>287</v>
      </c>
      <c r="O27" s="44">
        <v>3</v>
      </c>
      <c r="P27" s="76">
        <v>2</v>
      </c>
      <c r="Q27" s="76">
        <v>2</v>
      </c>
      <c r="R27" s="44"/>
      <c r="S27" s="72"/>
      <c r="T27" s="152"/>
      <c r="U27" s="38"/>
      <c r="V27" s="38"/>
      <c r="W27" s="38"/>
      <c r="X27" s="38"/>
      <c r="Y27" s="56"/>
      <c r="AB27" s="239" t="s">
        <v>268</v>
      </c>
      <c r="AC27" s="12">
        <f>SUMIF($U$5:$U$19,"=1",$W$5:$W$19)</f>
        <v>0</v>
      </c>
      <c r="AD27" s="12">
        <f>SUMIF($U$5:$U$19,"=2",$W$5:$W$19)</f>
        <v>12</v>
      </c>
      <c r="AE27" s="13">
        <f>W35</f>
        <v>0</v>
      </c>
      <c r="AF27" s="7">
        <f t="shared" si="1"/>
        <v>12</v>
      </c>
    </row>
    <row r="28" spans="1:32" ht="16.5" thickBot="1">
      <c r="A28" s="269"/>
      <c r="B28" s="154"/>
      <c r="C28" s="38"/>
      <c r="D28" s="38"/>
      <c r="E28" s="38"/>
      <c r="F28" s="38"/>
      <c r="G28" s="56"/>
      <c r="H28" s="154" t="s">
        <v>288</v>
      </c>
      <c r="I28" s="38">
        <v>3</v>
      </c>
      <c r="J28" s="38">
        <v>2</v>
      </c>
      <c r="K28" s="38">
        <v>2</v>
      </c>
      <c r="L28" s="38"/>
      <c r="M28" s="56"/>
      <c r="N28" s="39" t="s">
        <v>289</v>
      </c>
      <c r="O28" s="44">
        <v>3</v>
      </c>
      <c r="P28" s="44">
        <v>2</v>
      </c>
      <c r="Q28" s="44">
        <v>2</v>
      </c>
      <c r="R28" s="44"/>
      <c r="S28" s="72"/>
      <c r="T28" s="156"/>
      <c r="U28" s="44"/>
      <c r="V28" s="44"/>
      <c r="W28" s="44"/>
      <c r="X28" s="44"/>
      <c r="Y28" s="72"/>
      <c r="AB28" s="241" t="s">
        <v>269</v>
      </c>
      <c r="AC28" s="15">
        <f>SUMIF($U$5:$U$19,"=1",$Y$5:$Y$19)</f>
        <v>0</v>
      </c>
      <c r="AD28" s="15">
        <f>SUMIF($U$5:$U$19,"=2",$Y$5:$Y$19)</f>
        <v>12</v>
      </c>
      <c r="AE28" s="16">
        <f>Y35</f>
        <v>0</v>
      </c>
      <c r="AF28" s="7">
        <f t="shared" si="1"/>
        <v>12</v>
      </c>
    </row>
    <row r="29" spans="1:32" ht="16.5" thickTop="1">
      <c r="A29" s="269"/>
      <c r="B29" s="156"/>
      <c r="C29" s="44"/>
      <c r="D29" s="44"/>
      <c r="E29" s="44"/>
      <c r="F29" s="44"/>
      <c r="G29" s="72"/>
      <c r="H29" s="156" t="s">
        <v>290</v>
      </c>
      <c r="I29" s="44">
        <v>3</v>
      </c>
      <c r="J29" s="44">
        <v>2</v>
      </c>
      <c r="K29" s="44">
        <v>2</v>
      </c>
      <c r="L29" s="44"/>
      <c r="M29" s="72"/>
      <c r="N29" s="34" t="s">
        <v>291</v>
      </c>
      <c r="O29" s="44">
        <v>3</v>
      </c>
      <c r="P29" s="44">
        <v>2</v>
      </c>
      <c r="Q29" s="44">
        <v>2</v>
      </c>
      <c r="R29" s="44"/>
      <c r="S29" s="77"/>
      <c r="T29" s="155"/>
      <c r="U29" s="60"/>
      <c r="V29" s="60"/>
      <c r="W29" s="60"/>
      <c r="X29" s="44"/>
      <c r="Y29" s="72"/>
      <c r="AB29" s="6" t="s">
        <v>270</v>
      </c>
      <c r="AC29" s="6">
        <f>SUM(AC21:AC28)</f>
        <v>29</v>
      </c>
      <c r="AD29" s="6">
        <f>SUM(AD21:AD28)</f>
        <v>79</v>
      </c>
      <c r="AE29" s="6">
        <f>SUM(AE21:AE28)</f>
        <v>22</v>
      </c>
      <c r="AF29" s="6">
        <f>SUM(AF21:AF28)</f>
        <v>130</v>
      </c>
    </row>
    <row r="30" spans="1:25" ht="15.75">
      <c r="A30" s="269"/>
      <c r="B30" s="156"/>
      <c r="C30" s="44"/>
      <c r="D30" s="44"/>
      <c r="E30" s="44"/>
      <c r="F30" s="44"/>
      <c r="G30" s="72"/>
      <c r="H30" s="152" t="s">
        <v>292</v>
      </c>
      <c r="I30" s="38">
        <v>3</v>
      </c>
      <c r="J30" s="38"/>
      <c r="K30" s="38"/>
      <c r="L30" s="38">
        <v>2</v>
      </c>
      <c r="M30" s="56">
        <v>2</v>
      </c>
      <c r="N30" s="43" t="s">
        <v>293</v>
      </c>
      <c r="O30" s="44">
        <v>3</v>
      </c>
      <c r="P30" s="38">
        <v>2</v>
      </c>
      <c r="Q30" s="38">
        <v>2</v>
      </c>
      <c r="R30" s="51"/>
      <c r="S30" s="78"/>
      <c r="T30" s="218"/>
      <c r="U30" s="44"/>
      <c r="V30" s="44"/>
      <c r="W30" s="44"/>
      <c r="X30" s="44"/>
      <c r="Y30" s="72"/>
    </row>
    <row r="31" spans="1:25" ht="15.75">
      <c r="A31" s="269"/>
      <c r="B31" s="158"/>
      <c r="C31" s="60"/>
      <c r="D31" s="60"/>
      <c r="E31" s="60"/>
      <c r="F31" s="38"/>
      <c r="G31" s="56"/>
      <c r="H31" s="157" t="s">
        <v>205</v>
      </c>
      <c r="I31" s="44">
        <v>3</v>
      </c>
      <c r="J31" s="44"/>
      <c r="K31" s="44"/>
      <c r="L31" s="44">
        <v>2</v>
      </c>
      <c r="M31" s="72">
        <v>2</v>
      </c>
      <c r="N31" s="43" t="s">
        <v>294</v>
      </c>
      <c r="O31" s="38">
        <v>3</v>
      </c>
      <c r="P31" s="38"/>
      <c r="Q31" s="38"/>
      <c r="R31" s="38">
        <v>2</v>
      </c>
      <c r="S31" s="56">
        <v>2</v>
      </c>
      <c r="T31" s="156"/>
      <c r="U31" s="44"/>
      <c r="V31" s="44"/>
      <c r="W31" s="44"/>
      <c r="X31" s="44"/>
      <c r="Y31" s="72"/>
    </row>
    <row r="32" spans="1:30" ht="16.5">
      <c r="A32" s="269"/>
      <c r="B32" s="153"/>
      <c r="C32" s="38"/>
      <c r="D32" s="38"/>
      <c r="E32" s="38"/>
      <c r="F32" s="44"/>
      <c r="G32" s="72"/>
      <c r="H32" s="156" t="s">
        <v>295</v>
      </c>
      <c r="I32" s="44">
        <v>3</v>
      </c>
      <c r="J32" s="44"/>
      <c r="K32" s="44"/>
      <c r="L32" s="44">
        <v>2</v>
      </c>
      <c r="M32" s="72">
        <v>2</v>
      </c>
      <c r="N32" s="45" t="s">
        <v>296</v>
      </c>
      <c r="O32" s="44">
        <v>3</v>
      </c>
      <c r="P32" s="60"/>
      <c r="Q32" s="60"/>
      <c r="R32" s="44">
        <v>2</v>
      </c>
      <c r="S32" s="72">
        <v>2</v>
      </c>
      <c r="T32" s="178"/>
      <c r="U32" s="38"/>
      <c r="V32" s="38"/>
      <c r="W32" s="38"/>
      <c r="X32" s="44"/>
      <c r="Y32" s="72"/>
      <c r="AB32" s="229" t="s">
        <v>233</v>
      </c>
      <c r="AC32" s="229" t="s">
        <v>234</v>
      </c>
      <c r="AD32" s="229">
        <f>AD13+AC13</f>
        <v>108</v>
      </c>
    </row>
    <row r="33" spans="1:30" ht="16.5">
      <c r="A33" s="269"/>
      <c r="B33" s="154"/>
      <c r="C33" s="38"/>
      <c r="D33" s="38"/>
      <c r="E33" s="38"/>
      <c r="F33" s="38"/>
      <c r="G33" s="56"/>
      <c r="H33" s="157" t="s">
        <v>200</v>
      </c>
      <c r="I33" s="38">
        <v>3</v>
      </c>
      <c r="J33" s="38"/>
      <c r="K33" s="38"/>
      <c r="L33" s="44">
        <v>2</v>
      </c>
      <c r="M33" s="72">
        <v>2</v>
      </c>
      <c r="N33" s="34" t="s">
        <v>297</v>
      </c>
      <c r="O33" s="44">
        <v>3</v>
      </c>
      <c r="P33" s="60"/>
      <c r="Q33" s="60"/>
      <c r="R33" s="44">
        <v>2</v>
      </c>
      <c r="S33" s="72">
        <v>2</v>
      </c>
      <c r="T33" s="219"/>
      <c r="U33" s="74"/>
      <c r="V33" s="74"/>
      <c r="W33" s="74"/>
      <c r="X33" s="44"/>
      <c r="Y33" s="72"/>
      <c r="AC33" s="229" t="s">
        <v>236</v>
      </c>
      <c r="AD33" s="229">
        <f>AC29+AD29</f>
        <v>108</v>
      </c>
    </row>
    <row r="34" spans="1:30" ht="16.5">
      <c r="A34" s="269"/>
      <c r="B34" s="151"/>
      <c r="C34" s="220"/>
      <c r="D34" s="220"/>
      <c r="E34" s="220"/>
      <c r="F34" s="220"/>
      <c r="G34" s="221"/>
      <c r="H34" s="152"/>
      <c r="I34" s="38"/>
      <c r="J34" s="38"/>
      <c r="K34" s="38"/>
      <c r="L34" s="44"/>
      <c r="M34" s="72"/>
      <c r="N34" s="34"/>
      <c r="O34" s="44"/>
      <c r="P34" s="44"/>
      <c r="Q34" s="44"/>
      <c r="R34" s="44"/>
      <c r="S34" s="77"/>
      <c r="T34" s="155"/>
      <c r="U34" s="60"/>
      <c r="V34" s="60"/>
      <c r="W34" s="60"/>
      <c r="X34" s="44"/>
      <c r="Y34" s="72"/>
      <c r="AB34" s="229" t="s">
        <v>237</v>
      </c>
      <c r="AC34" s="229" t="s">
        <v>234</v>
      </c>
      <c r="AD34" s="229">
        <f>AE13</f>
        <v>22</v>
      </c>
    </row>
    <row r="35" spans="1:30" ht="16.5">
      <c r="A35" s="269"/>
      <c r="B35" s="367" t="s">
        <v>298</v>
      </c>
      <c r="C35" s="368"/>
      <c r="D35" s="44">
        <v>2</v>
      </c>
      <c r="E35" s="44">
        <v>2</v>
      </c>
      <c r="F35" s="44">
        <v>2</v>
      </c>
      <c r="G35" s="72">
        <v>2</v>
      </c>
      <c r="H35" s="369" t="s">
        <v>298</v>
      </c>
      <c r="I35" s="370"/>
      <c r="J35" s="44">
        <v>3</v>
      </c>
      <c r="K35" s="44">
        <v>3</v>
      </c>
      <c r="L35" s="44">
        <v>5</v>
      </c>
      <c r="M35" s="72">
        <v>5</v>
      </c>
      <c r="N35" s="371" t="s">
        <v>298</v>
      </c>
      <c r="O35" s="370"/>
      <c r="P35" s="44">
        <v>6</v>
      </c>
      <c r="Q35" s="44">
        <v>6</v>
      </c>
      <c r="R35" s="44">
        <v>4</v>
      </c>
      <c r="S35" s="72">
        <v>4</v>
      </c>
      <c r="T35" s="371" t="s">
        <v>298</v>
      </c>
      <c r="U35" s="370"/>
      <c r="V35" s="44">
        <v>0</v>
      </c>
      <c r="W35" s="44">
        <v>0</v>
      </c>
      <c r="X35" s="44">
        <v>0</v>
      </c>
      <c r="Y35" s="72">
        <v>0</v>
      </c>
      <c r="AA35" s="229">
        <f>D35+F35+J35+L35+P35+R35+V35+X35</f>
        <v>22</v>
      </c>
      <c r="AC35" s="229" t="s">
        <v>236</v>
      </c>
      <c r="AD35" s="229">
        <f>AE29</f>
        <v>22</v>
      </c>
    </row>
    <row r="36" spans="1:27" ht="16.5" thickBot="1">
      <c r="A36" s="269"/>
      <c r="B36" s="372" t="s">
        <v>239</v>
      </c>
      <c r="C36" s="373"/>
      <c r="D36" s="199">
        <f>D20+D35</f>
        <v>19</v>
      </c>
      <c r="E36" s="199">
        <f>E20+E35</f>
        <v>20</v>
      </c>
      <c r="F36" s="199">
        <f>F20+F35</f>
        <v>18</v>
      </c>
      <c r="G36" s="200">
        <f>G20+G35</f>
        <v>19</v>
      </c>
      <c r="H36" s="374" t="s">
        <v>239</v>
      </c>
      <c r="I36" s="271"/>
      <c r="J36" s="375">
        <f>SUM(J20+J35)</f>
        <v>17</v>
      </c>
      <c r="K36" s="375">
        <f>SUM(K20+K35)</f>
        <v>18</v>
      </c>
      <c r="L36" s="375">
        <f>SUM(L20+L35)</f>
        <v>20</v>
      </c>
      <c r="M36" s="376">
        <f>SUM(M20+M35)</f>
        <v>21</v>
      </c>
      <c r="N36" s="270" t="s">
        <v>239</v>
      </c>
      <c r="O36" s="271"/>
      <c r="P36" s="375">
        <f>P20+P35</f>
        <v>17</v>
      </c>
      <c r="Q36" s="375">
        <f>Q20+Q35</f>
        <v>17</v>
      </c>
      <c r="R36" s="375">
        <f>R20+R35</f>
        <v>15</v>
      </c>
      <c r="S36" s="375">
        <f>S20+S35</f>
        <v>15</v>
      </c>
      <c r="T36" s="270" t="s">
        <v>239</v>
      </c>
      <c r="U36" s="271"/>
      <c r="V36" s="375">
        <f>SUM(V20+V35)</f>
        <v>12</v>
      </c>
      <c r="W36" s="375">
        <f>SUM(W20+W35)</f>
        <v>12</v>
      </c>
      <c r="X36" s="375">
        <f>SUM(X20+X35)</f>
        <v>12</v>
      </c>
      <c r="Y36" s="376">
        <f>SUM(Y20+Y35)</f>
        <v>12</v>
      </c>
      <c r="Z36" s="244"/>
      <c r="AA36" s="245">
        <f>D36+F36+J36+L36+P36+R36+V36+X36</f>
        <v>130</v>
      </c>
    </row>
    <row r="37" spans="1:27" ht="15.75">
      <c r="A37" s="377" t="s">
        <v>240</v>
      </c>
      <c r="B37" s="378"/>
      <c r="C37" s="294" t="s">
        <v>241</v>
      </c>
      <c r="D37" s="266"/>
      <c r="E37" s="266"/>
      <c r="F37" s="266"/>
      <c r="G37" s="266"/>
      <c r="H37" s="201" t="s">
        <v>242</v>
      </c>
      <c r="I37" s="267" t="s">
        <v>243</v>
      </c>
      <c r="J37" s="267"/>
      <c r="K37" s="267"/>
      <c r="L37" s="267"/>
      <c r="M37" s="267"/>
      <c r="N37" s="201" t="s">
        <v>244</v>
      </c>
      <c r="O37" s="266" t="s">
        <v>245</v>
      </c>
      <c r="P37" s="266"/>
      <c r="Q37" s="266"/>
      <c r="R37" s="266"/>
      <c r="S37" s="266"/>
      <c r="T37" s="201" t="s">
        <v>246</v>
      </c>
      <c r="U37" s="266" t="s">
        <v>247</v>
      </c>
      <c r="V37" s="266"/>
      <c r="W37" s="266"/>
      <c r="X37" s="266"/>
      <c r="Y37" s="378"/>
      <c r="AA37" s="245"/>
    </row>
    <row r="38" spans="1:25" ht="16.5" thickBot="1">
      <c r="A38" s="379" t="s">
        <v>248</v>
      </c>
      <c r="B38" s="380"/>
      <c r="C38" s="282">
        <f>AC29</f>
        <v>29</v>
      </c>
      <c r="D38" s="381"/>
      <c r="E38" s="381"/>
      <c r="F38" s="381"/>
      <c r="G38" s="382"/>
      <c r="H38" s="203">
        <f>AD13</f>
        <v>79</v>
      </c>
      <c r="I38" s="281">
        <v>20</v>
      </c>
      <c r="J38" s="381"/>
      <c r="K38" s="381"/>
      <c r="L38" s="381"/>
      <c r="M38" s="382"/>
      <c r="N38" s="204" t="s">
        <v>299</v>
      </c>
      <c r="O38" s="281">
        <f>C38+H38</f>
        <v>108</v>
      </c>
      <c r="P38" s="381"/>
      <c r="Q38" s="381"/>
      <c r="R38" s="381"/>
      <c r="S38" s="382"/>
      <c r="T38" s="383" t="s">
        <v>304</v>
      </c>
      <c r="U38" s="358">
        <v>130</v>
      </c>
      <c r="V38" s="359"/>
      <c r="W38" s="359"/>
      <c r="X38" s="359"/>
      <c r="Y38" s="360"/>
    </row>
    <row r="39" spans="1:25" s="164" customFormat="1" ht="15.75">
      <c r="A39" s="147" t="s">
        <v>305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8"/>
      <c r="Y39" s="149"/>
    </row>
    <row r="40" spans="1:25" s="164" customFormat="1" ht="15.75">
      <c r="A40" s="148" t="s">
        <v>300</v>
      </c>
      <c r="B40" s="148"/>
      <c r="C40" s="148"/>
      <c r="D40" s="148"/>
      <c r="E40" s="148" t="s">
        <v>301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9"/>
    </row>
    <row r="41" spans="1:25" s="206" customFormat="1" ht="14.25" customHeight="1">
      <c r="A41" s="249" t="s">
        <v>302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</row>
    <row r="42" spans="1:25" s="162" customFormat="1" ht="14.25" customHeight="1">
      <c r="A42" s="250" t="s">
        <v>303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</row>
    <row r="43" s="229" customFormat="1" ht="15.75"/>
    <row r="44" s="229" customFormat="1" ht="15.75"/>
    <row r="45" s="229" customFormat="1" ht="15.75"/>
    <row r="46" s="229" customFormat="1" ht="15.75"/>
    <row r="47" s="229" customFormat="1" ht="15.75"/>
    <row r="48" s="229" customFormat="1" ht="15.75"/>
    <row r="49" s="229" customFormat="1" ht="15.75"/>
    <row r="50" s="229" customFormat="1" ht="15.75"/>
    <row r="51" s="229" customFormat="1" ht="15.75"/>
    <row r="52" s="229" customFormat="1" ht="15.75"/>
    <row r="53" s="229" customFormat="1" ht="15.75"/>
    <row r="54" s="229" customFormat="1" ht="15.75"/>
    <row r="55" s="229" customFormat="1" ht="15.75"/>
    <row r="56" s="229" customFormat="1" ht="15.75"/>
    <row r="57" s="229" customFormat="1" ht="15.75"/>
    <row r="58" s="229" customFormat="1" ht="15.75"/>
    <row r="59" s="229" customFormat="1" ht="15.75"/>
    <row r="60" s="229" customFormat="1" ht="15.75"/>
    <row r="61" s="229" customFormat="1" ht="15.75"/>
    <row r="62" s="229" customFormat="1" ht="15.75"/>
    <row r="63" s="229" customFormat="1" ht="15.75"/>
    <row r="64" s="229" customFormat="1" ht="15.75"/>
    <row r="65" s="229" customFormat="1" ht="15.75"/>
    <row r="66" s="229" customFormat="1" ht="15.75"/>
    <row r="67" s="229" customFormat="1" ht="15.75"/>
    <row r="68" s="229" customFormat="1" ht="15.75"/>
    <row r="69" s="229" customFormat="1" ht="15.75"/>
    <row r="70" s="229" customFormat="1" ht="15.75"/>
    <row r="71" s="229" customFormat="1" ht="15.75"/>
    <row r="72" s="229" customFormat="1" ht="15.75"/>
    <row r="73" s="229" customFormat="1" ht="15.75"/>
    <row r="74" s="229" customFormat="1" ht="15.75"/>
    <row r="75" s="229" customFormat="1" ht="15.75"/>
    <row r="76" s="229" customFormat="1" ht="15.75"/>
    <row r="77" s="229" customFormat="1" ht="15.75"/>
    <row r="78" s="229" customFormat="1" ht="15.75"/>
    <row r="79" s="229" customFormat="1" ht="15.75"/>
    <row r="80" s="229" customFormat="1" ht="15.75"/>
    <row r="81" s="229" customFormat="1" ht="15.75"/>
    <row r="82" s="229" customFormat="1" ht="15.75"/>
    <row r="83" s="229" customFormat="1" ht="15.75"/>
    <row r="84" s="229" customFormat="1" ht="15.75"/>
    <row r="85" s="229" customFormat="1" ht="15.75"/>
    <row r="86" s="229" customFormat="1" ht="15.75"/>
    <row r="87" s="229" customFormat="1" ht="15.75"/>
    <row r="88" s="229" customFormat="1" ht="15.75"/>
    <row r="89" s="229" customFormat="1" ht="15.75"/>
    <row r="90" s="229" customFormat="1" ht="15.75"/>
    <row r="91" s="229" customFormat="1" ht="15.75"/>
    <row r="92" s="229" customFormat="1" ht="15.75"/>
    <row r="93" s="229" customFormat="1" ht="15.75"/>
    <row r="94" s="229" customFormat="1" ht="15.75"/>
    <row r="95" s="229" customFormat="1" ht="15.75"/>
    <row r="96" s="229" customFormat="1" ht="15.75"/>
    <row r="97" s="229" customFormat="1" ht="15.75"/>
    <row r="98" s="229" customFormat="1" ht="15.75"/>
    <row r="99" s="229" customFormat="1" ht="15.75"/>
    <row r="100" s="229" customFormat="1" ht="15.75"/>
    <row r="101" s="229" customFormat="1" ht="15.75"/>
    <row r="102" s="229" customFormat="1" ht="15.75"/>
    <row r="103" s="229" customFormat="1" ht="15.75"/>
    <row r="104" s="229" customFormat="1" ht="15.75"/>
    <row r="105" s="229" customFormat="1" ht="15.75"/>
    <row r="106" s="229" customFormat="1" ht="15.75"/>
    <row r="107" s="229" customFormat="1" ht="15.75"/>
    <row r="108" s="229" customFormat="1" ht="15.75"/>
    <row r="109" s="229" customFormat="1" ht="15.75"/>
    <row r="110" s="229" customFormat="1" ht="15.75"/>
    <row r="111" s="229" customFormat="1" ht="15.75"/>
    <row r="112" s="229" customFormat="1" ht="15.75"/>
    <row r="113" s="229" customFormat="1" ht="15.75"/>
    <row r="114" s="229" customFormat="1" ht="15.75"/>
    <row r="115" s="229" customFormat="1" ht="15.75"/>
    <row r="116" s="229" customFormat="1" ht="15.75"/>
    <row r="117" s="229" customFormat="1" ht="15.75"/>
    <row r="118" s="229" customFormat="1" ht="15.75"/>
    <row r="119" s="229" customFormat="1" ht="15.75"/>
    <row r="120" s="229" customFormat="1" ht="15.75"/>
    <row r="121" s="229" customFormat="1" ht="15.75"/>
    <row r="122" s="229" customFormat="1" ht="15.75"/>
    <row r="123" s="229" customFormat="1" ht="15.75"/>
    <row r="124" s="229" customFormat="1" ht="15.75"/>
    <row r="125" s="229" customFormat="1" ht="15.75"/>
    <row r="126" s="229" customFormat="1" ht="15.75"/>
    <row r="127" s="229" customFormat="1" ht="15.75"/>
    <row r="128" s="229" customFormat="1" ht="15.75"/>
    <row r="129" s="229" customFormat="1" ht="15.75"/>
    <row r="130" s="229" customFormat="1" ht="15.75"/>
    <row r="131" s="229" customFormat="1" ht="15.75"/>
    <row r="132" s="229" customFormat="1" ht="15.75"/>
    <row r="133" s="229" customFormat="1" ht="15.75"/>
    <row r="134" s="229" customFormat="1" ht="15.75"/>
    <row r="135" s="229" customFormat="1" ht="15.75"/>
    <row r="136" s="229" customFormat="1" ht="15.75"/>
    <row r="137" s="229" customFormat="1" ht="15.75"/>
    <row r="138" s="229" customFormat="1" ht="15.75"/>
    <row r="139" s="229" customFormat="1" ht="15.75"/>
    <row r="140" s="229" customFormat="1" ht="15.75"/>
    <row r="141" s="229" customFormat="1" ht="15.75"/>
    <row r="142" s="229" customFormat="1" ht="15.75"/>
    <row r="143" s="229" customFormat="1" ht="15.75"/>
    <row r="144" s="229" customFormat="1" ht="15.75"/>
    <row r="145" s="229" customFormat="1" ht="15.75"/>
    <row r="146" s="229" customFormat="1" ht="15.75"/>
    <row r="147" s="229" customFormat="1" ht="15.75"/>
    <row r="148" s="229" customFormat="1" ht="15.75"/>
    <row r="149" s="229" customFormat="1" ht="15.75"/>
    <row r="150" s="229" customFormat="1" ht="15.75"/>
    <row r="151" s="229" customFormat="1" ht="15.75"/>
    <row r="152" s="229" customFormat="1" ht="15.75"/>
    <row r="153" s="229" customFormat="1" ht="15.75"/>
    <row r="154" s="229" customFormat="1" ht="15.75"/>
    <row r="155" s="229" customFormat="1" ht="15.75"/>
    <row r="156" s="229" customFormat="1" ht="15.75"/>
    <row r="157" s="229" customFormat="1" ht="15.75"/>
    <row r="158" s="229" customFormat="1" ht="15.75"/>
    <row r="159" s="229" customFormat="1" ht="15.75"/>
    <row r="160" s="229" customFormat="1" ht="15.75"/>
    <row r="161" s="229" customFormat="1" ht="15.75"/>
    <row r="162" s="229" customFormat="1" ht="15.75"/>
    <row r="163" s="229" customFormat="1" ht="15.75"/>
    <row r="164" s="229" customFormat="1" ht="15.75"/>
    <row r="165" s="229" customFormat="1" ht="15.75"/>
    <row r="166" s="229" customFormat="1" ht="15.75"/>
    <row r="167" s="229" customFormat="1" ht="15.75"/>
    <row r="168" s="229" customFormat="1" ht="15.75"/>
    <row r="169" s="229" customFormat="1" ht="15.75"/>
    <row r="170" s="229" customFormat="1" ht="15.75"/>
    <row r="171" s="229" customFormat="1" ht="15.75"/>
    <row r="172" s="229" customFormat="1" ht="15.75"/>
    <row r="173" s="229" customFormat="1" ht="15.75"/>
    <row r="174" s="229" customFormat="1" ht="15.75"/>
    <row r="175" s="229" customFormat="1" ht="15.75"/>
    <row r="176" s="229" customFormat="1" ht="15.75"/>
    <row r="177" s="229" customFormat="1" ht="15.75"/>
    <row r="178" s="229" customFormat="1" ht="15.75"/>
    <row r="179" s="229" customFormat="1" ht="15.75"/>
    <row r="180" s="229" customFormat="1" ht="15.75"/>
    <row r="181" s="229" customFormat="1" ht="15.75"/>
    <row r="182" s="229" customFormat="1" ht="15.75"/>
    <row r="183" s="229" customFormat="1" ht="15.75"/>
    <row r="184" s="229" customFormat="1" ht="15.75"/>
    <row r="185" s="229" customFormat="1" ht="15.75"/>
    <row r="186" s="229" customFormat="1" ht="15.75"/>
    <row r="187" s="229" customFormat="1" ht="15.75"/>
    <row r="188" s="229" customFormat="1" ht="15.75"/>
    <row r="189" s="229" customFormat="1" ht="15.75"/>
    <row r="190" s="229" customFormat="1" ht="15.75"/>
    <row r="191" s="229" customFormat="1" ht="15.75"/>
    <row r="192" s="229" customFormat="1" ht="15.75"/>
    <row r="193" s="229" customFormat="1" ht="15.75"/>
    <row r="194" s="229" customFormat="1" ht="15.75"/>
    <row r="195" s="229" customFormat="1" ht="15.75"/>
    <row r="196" s="229" customFormat="1" ht="15.75"/>
    <row r="197" s="229" customFormat="1" ht="15.75"/>
    <row r="198" s="229" customFormat="1" ht="15.75"/>
    <row r="199" s="229" customFormat="1" ht="15.75"/>
    <row r="200" s="229" customFormat="1" ht="15.75"/>
    <row r="201" s="229" customFormat="1" ht="15.75"/>
    <row r="202" s="229" customFormat="1" ht="15.75"/>
    <row r="203" s="229" customFormat="1" ht="15.75"/>
    <row r="204" s="229" customFormat="1" ht="15.75"/>
    <row r="205" s="229" customFormat="1" ht="15.75"/>
    <row r="206" s="229" customFormat="1" ht="15.75"/>
    <row r="207" s="229" customFormat="1" ht="15.75"/>
    <row r="208" s="229" customFormat="1" ht="15.75"/>
    <row r="209" s="229" customFormat="1" ht="15.75"/>
    <row r="210" s="229" customFormat="1" ht="15.75"/>
    <row r="211" s="229" customFormat="1" ht="15.75"/>
    <row r="212" s="229" customFormat="1" ht="15.75"/>
    <row r="213" s="229" customFormat="1" ht="15.75"/>
    <row r="214" s="229" customFormat="1" ht="15.75"/>
    <row r="215" s="229" customFormat="1" ht="15.75"/>
    <row r="216" s="229" customFormat="1" ht="15.75"/>
    <row r="217" s="229" customFormat="1" ht="15.75"/>
    <row r="218" s="229" customFormat="1" ht="15.75"/>
    <row r="219" s="229" customFormat="1" ht="15.75"/>
    <row r="220" s="229" customFormat="1" ht="15.75"/>
    <row r="221" s="229" customFormat="1" ht="15.75"/>
    <row r="222" s="229" customFormat="1" ht="15.75"/>
    <row r="223" s="229" customFormat="1" ht="15.75"/>
    <row r="224" s="229" customFormat="1" ht="15.75"/>
    <row r="225" s="229" customFormat="1" ht="15.75"/>
    <row r="226" s="229" customFormat="1" ht="15.75"/>
    <row r="227" s="229" customFormat="1" ht="15.75"/>
    <row r="228" s="229" customFormat="1" ht="15.75"/>
    <row r="229" s="229" customFormat="1" ht="15.75"/>
    <row r="230" s="229" customFormat="1" ht="15.75"/>
    <row r="231" s="229" customFormat="1" ht="15.75"/>
    <row r="232" s="229" customFormat="1" ht="15.75"/>
    <row r="233" s="229" customFormat="1" ht="15.75"/>
    <row r="234" s="229" customFormat="1" ht="15.75"/>
    <row r="235" s="229" customFormat="1" ht="15.75"/>
    <row r="236" s="229" customFormat="1" ht="15.75"/>
    <row r="237" s="229" customFormat="1" ht="15.75"/>
    <row r="238" s="229" customFormat="1" ht="15.75"/>
    <row r="239" s="229" customFormat="1" ht="15.75"/>
    <row r="240" s="229" customFormat="1" ht="15.75"/>
    <row r="241" s="229" customFormat="1" ht="15.75"/>
    <row r="242" s="229" customFormat="1" ht="15.75"/>
    <row r="243" s="229" customFormat="1" ht="15.75"/>
    <row r="244" s="229" customFormat="1" ht="15.75"/>
    <row r="245" s="229" customFormat="1" ht="15.75"/>
    <row r="246" s="229" customFormat="1" ht="15.75"/>
    <row r="247" s="229" customFormat="1" ht="15.75"/>
    <row r="248" s="229" customFormat="1" ht="15.75"/>
    <row r="249" s="229" customFormat="1" ht="15.75"/>
    <row r="250" s="229" customFormat="1" ht="15.75"/>
    <row r="251" s="229" customFormat="1" ht="15.75"/>
    <row r="252" s="229" customFormat="1" ht="15.75"/>
    <row r="253" s="229" customFormat="1" ht="15.75"/>
    <row r="254" s="229" customFormat="1" ht="15.75"/>
    <row r="255" s="229" customFormat="1" ht="15.75"/>
    <row r="256" s="229" customFormat="1" ht="15.75"/>
    <row r="257" s="229" customFormat="1" ht="15.75"/>
    <row r="258" s="229" customFormat="1" ht="15.75"/>
    <row r="259" s="229" customFormat="1" ht="15.75"/>
    <row r="260" s="229" customFormat="1" ht="15.75"/>
    <row r="261" s="229" customFormat="1" ht="15.75"/>
    <row r="262" s="229" customFormat="1" ht="15.75"/>
    <row r="263" s="229" customFormat="1" ht="15.75"/>
    <row r="264" s="229" customFormat="1" ht="15.75"/>
    <row r="265" s="229" customFormat="1" ht="15.75"/>
    <row r="266" s="229" customFormat="1" ht="15.75"/>
    <row r="267" s="229" customFormat="1" ht="15.75"/>
    <row r="268" s="229" customFormat="1" ht="15.75"/>
    <row r="269" s="229" customFormat="1" ht="15.75"/>
    <row r="270" s="229" customFormat="1" ht="15.75"/>
    <row r="271" s="229" customFormat="1" ht="15.75"/>
    <row r="272" s="229" customFormat="1" ht="15.75"/>
    <row r="273" s="229" customFormat="1" ht="15.75"/>
    <row r="274" s="229" customFormat="1" ht="15.75"/>
    <row r="275" s="229" customFormat="1" ht="15.75"/>
    <row r="276" s="229" customFormat="1" ht="15.75"/>
    <row r="277" s="229" customFormat="1" ht="15.75"/>
    <row r="278" s="229" customFormat="1" ht="15.75"/>
    <row r="279" s="229" customFormat="1" ht="15.75"/>
    <row r="280" s="229" customFormat="1" ht="15.75"/>
    <row r="281" s="229" customFormat="1" ht="15.75"/>
    <row r="282" s="229" customFormat="1" ht="15.75"/>
    <row r="283" s="229" customFormat="1" ht="15.75"/>
    <row r="284" s="229" customFormat="1" ht="15.75"/>
    <row r="285" s="229" customFormat="1" ht="15.75"/>
    <row r="286" s="229" customFormat="1" ht="15.75"/>
    <row r="287" s="229" customFormat="1" ht="15.75"/>
    <row r="288" s="229" customFormat="1" ht="15.75"/>
    <row r="289" s="229" customFormat="1" ht="15.75"/>
    <row r="290" s="229" customFormat="1" ht="15.75"/>
    <row r="291" s="229" customFormat="1" ht="15.75"/>
    <row r="292" s="229" customFormat="1" ht="15.75"/>
    <row r="293" s="229" customFormat="1" ht="15.75"/>
    <row r="294" s="229" customFormat="1" ht="15.75"/>
    <row r="295" s="229" customFormat="1" ht="15.75"/>
    <row r="296" s="229" customFormat="1" ht="15.75"/>
    <row r="297" s="229" customFormat="1" ht="15.75"/>
    <row r="298" s="229" customFormat="1" ht="15.75"/>
    <row r="299" s="229" customFormat="1" ht="15.75"/>
    <row r="300" s="229" customFormat="1" ht="15.75"/>
    <row r="301" s="229" customFormat="1" ht="15.75"/>
    <row r="302" s="229" customFormat="1" ht="15.75"/>
    <row r="303" s="229" customFormat="1" ht="15.75"/>
    <row r="304" s="229" customFormat="1" ht="15.75"/>
    <row r="305" s="229" customFormat="1" ht="15.75"/>
    <row r="306" s="229" customFormat="1" ht="15.75"/>
    <row r="307" s="229" customFormat="1" ht="15.75"/>
    <row r="308" s="229" customFormat="1" ht="15.75"/>
    <row r="309" s="229" customFormat="1" ht="15.75"/>
    <row r="310" s="229" customFormat="1" ht="15.75"/>
    <row r="311" s="229" customFormat="1" ht="15.75"/>
    <row r="312" s="229" customFormat="1" ht="15.75"/>
    <row r="313" s="229" customFormat="1" ht="15.75"/>
  </sheetData>
  <sheetProtection/>
  <mergeCells count="43">
    <mergeCell ref="A5:A20"/>
    <mergeCell ref="P2:Y2"/>
    <mergeCell ref="B36:C36"/>
    <mergeCell ref="H36:I36"/>
    <mergeCell ref="B35:C35"/>
    <mergeCell ref="N36:O36"/>
    <mergeCell ref="H35:I35"/>
    <mergeCell ref="V3:W3"/>
    <mergeCell ref="N20:O20"/>
    <mergeCell ref="H20:I20"/>
    <mergeCell ref="J3:K3"/>
    <mergeCell ref="N35:O35"/>
    <mergeCell ref="T36:U36"/>
    <mergeCell ref="N3:O3"/>
    <mergeCell ref="T35:U35"/>
    <mergeCell ref="R3:S3"/>
    <mergeCell ref="T3:U3"/>
    <mergeCell ref="C38:G38"/>
    <mergeCell ref="I38:M38"/>
    <mergeCell ref="U37:Y37"/>
    <mergeCell ref="C37:G37"/>
    <mergeCell ref="I37:M37"/>
    <mergeCell ref="U38:Y38"/>
    <mergeCell ref="X3:Y3"/>
    <mergeCell ref="P3:Q3"/>
    <mergeCell ref="A21:A36"/>
    <mergeCell ref="O38:S38"/>
    <mergeCell ref="L3:M3"/>
    <mergeCell ref="D3:E3"/>
    <mergeCell ref="B20:C20"/>
    <mergeCell ref="O37:S37"/>
    <mergeCell ref="A37:B37"/>
    <mergeCell ref="A38:B38"/>
    <mergeCell ref="A41:Y41"/>
    <mergeCell ref="A42:Y42"/>
    <mergeCell ref="A1:Y1"/>
    <mergeCell ref="T20:U20"/>
    <mergeCell ref="A2:G2"/>
    <mergeCell ref="H2:M2"/>
    <mergeCell ref="A3:A4"/>
    <mergeCell ref="B3:C3"/>
    <mergeCell ref="F3:G3"/>
    <mergeCell ref="H3:I3"/>
  </mergeCells>
  <printOptions horizontalCentered="1" verticalCentered="1"/>
  <pageMargins left="0" right="0.15748031496062992" top="0" bottom="0" header="0" footer="0"/>
  <pageSetup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SheetLayoutView="90" zoomScalePageLayoutView="0" workbookViewId="0" topLeftCell="A1">
      <selection activeCell="H3" sqref="H3:I3"/>
    </sheetView>
  </sheetViews>
  <sheetFormatPr defaultColWidth="9.00390625" defaultRowHeight="16.5"/>
  <cols>
    <col min="1" max="1" width="3.75390625" style="164" customWidth="1"/>
    <col min="2" max="2" width="17.125" style="164" customWidth="1"/>
    <col min="3" max="3" width="4.375" style="164" customWidth="1"/>
    <col min="4" max="7" width="4.625" style="164" customWidth="1"/>
    <col min="8" max="8" width="16.875" style="164" customWidth="1"/>
    <col min="9" max="10" width="4.25390625" style="164" customWidth="1"/>
    <col min="11" max="11" width="4.50390625" style="164" customWidth="1"/>
    <col min="12" max="13" width="4.25390625" style="164" customWidth="1"/>
    <col min="14" max="14" width="18.50390625" style="164" customWidth="1"/>
    <col min="15" max="15" width="4.50390625" style="164" customWidth="1"/>
    <col min="16" max="16" width="4.375" style="164" customWidth="1"/>
    <col min="17" max="17" width="4.25390625" style="164" customWidth="1"/>
    <col min="18" max="19" width="4.125" style="164" customWidth="1"/>
    <col min="20" max="20" width="18.125" style="164" customWidth="1"/>
    <col min="21" max="21" width="4.125" style="164" customWidth="1"/>
    <col min="22" max="23" width="4.25390625" style="164" customWidth="1"/>
    <col min="24" max="24" width="4.125" style="164" customWidth="1"/>
    <col min="25" max="25" width="4.125" style="211" customWidth="1"/>
    <col min="26" max="26" width="3.125" style="164" customWidth="1"/>
    <col min="27" max="30" width="7.75390625" style="162" customWidth="1"/>
    <col min="31" max="33" width="9.00390625" style="162" customWidth="1"/>
    <col min="34" max="16384" width="9.00390625" style="164" customWidth="1"/>
  </cols>
  <sheetData>
    <row r="1" spans="1:33" s="160" customFormat="1" ht="28.5" customHeight="1">
      <c r="A1" s="288" t="s">
        <v>325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159"/>
      <c r="AA1" s="159"/>
      <c r="AB1" s="159"/>
      <c r="AC1" s="159"/>
      <c r="AD1" s="159"/>
      <c r="AE1" s="159"/>
      <c r="AF1" s="159"/>
      <c r="AG1" s="159"/>
    </row>
    <row r="2" spans="1:33" s="163" customFormat="1" ht="37.5" customHeight="1" thickBot="1">
      <c r="A2" s="284" t="s">
        <v>140</v>
      </c>
      <c r="B2" s="284"/>
      <c r="C2" s="284"/>
      <c r="D2" s="284"/>
      <c r="E2" s="284"/>
      <c r="F2" s="284"/>
      <c r="G2" s="284"/>
      <c r="H2" s="284" t="s">
        <v>141</v>
      </c>
      <c r="I2" s="284"/>
      <c r="J2" s="284"/>
      <c r="K2" s="284"/>
      <c r="L2" s="284"/>
      <c r="M2" s="284"/>
      <c r="N2" s="161"/>
      <c r="O2" s="161"/>
      <c r="P2" s="261" t="s">
        <v>323</v>
      </c>
      <c r="Q2" s="261"/>
      <c r="R2" s="261"/>
      <c r="S2" s="261"/>
      <c r="T2" s="261"/>
      <c r="U2" s="261"/>
      <c r="V2" s="261"/>
      <c r="W2" s="261"/>
      <c r="X2" s="261"/>
      <c r="Y2" s="261"/>
      <c r="Z2" s="162"/>
      <c r="AA2" s="162"/>
      <c r="AB2" s="162"/>
      <c r="AC2" s="162"/>
      <c r="AD2" s="162"/>
      <c r="AE2" s="162"/>
      <c r="AF2" s="162"/>
      <c r="AG2" s="162"/>
    </row>
    <row r="3" spans="1:32" ht="16.5" customHeight="1">
      <c r="A3" s="285" t="s">
        <v>142</v>
      </c>
      <c r="B3" s="280" t="s">
        <v>312</v>
      </c>
      <c r="C3" s="274"/>
      <c r="D3" s="274" t="s">
        <v>143</v>
      </c>
      <c r="E3" s="274"/>
      <c r="F3" s="274" t="s">
        <v>144</v>
      </c>
      <c r="G3" s="275"/>
      <c r="H3" s="276" t="s">
        <v>315</v>
      </c>
      <c r="I3" s="277"/>
      <c r="J3" s="274" t="s">
        <v>143</v>
      </c>
      <c r="K3" s="274"/>
      <c r="L3" s="274" t="s">
        <v>144</v>
      </c>
      <c r="M3" s="275"/>
      <c r="N3" s="280" t="s">
        <v>318</v>
      </c>
      <c r="O3" s="274"/>
      <c r="P3" s="274" t="s">
        <v>143</v>
      </c>
      <c r="Q3" s="274"/>
      <c r="R3" s="274" t="s">
        <v>144</v>
      </c>
      <c r="S3" s="275"/>
      <c r="T3" s="280" t="s">
        <v>321</v>
      </c>
      <c r="U3" s="274"/>
      <c r="V3" s="274" t="s">
        <v>143</v>
      </c>
      <c r="W3" s="274"/>
      <c r="X3" s="274" t="s">
        <v>144</v>
      </c>
      <c r="Y3" s="275"/>
      <c r="AB3" s="165" t="s">
        <v>145</v>
      </c>
      <c r="AC3" s="165"/>
      <c r="AD3" s="165"/>
      <c r="AE3" s="165"/>
      <c r="AF3" s="165"/>
    </row>
    <row r="4" spans="1:32" ht="16.5" thickBot="1">
      <c r="A4" s="286"/>
      <c r="B4" s="166" t="s">
        <v>146</v>
      </c>
      <c r="C4" s="167" t="s">
        <v>147</v>
      </c>
      <c r="D4" s="167" t="s">
        <v>148</v>
      </c>
      <c r="E4" s="167" t="s">
        <v>149</v>
      </c>
      <c r="F4" s="167" t="s">
        <v>150</v>
      </c>
      <c r="G4" s="168" t="s">
        <v>149</v>
      </c>
      <c r="H4" s="166" t="s">
        <v>146</v>
      </c>
      <c r="I4" s="167" t="s">
        <v>147</v>
      </c>
      <c r="J4" s="167" t="s">
        <v>150</v>
      </c>
      <c r="K4" s="167" t="s">
        <v>149</v>
      </c>
      <c r="L4" s="167" t="s">
        <v>150</v>
      </c>
      <c r="M4" s="168" t="s">
        <v>149</v>
      </c>
      <c r="N4" s="169" t="s">
        <v>146</v>
      </c>
      <c r="O4" s="170" t="s">
        <v>147</v>
      </c>
      <c r="P4" s="170" t="s">
        <v>150</v>
      </c>
      <c r="Q4" s="170" t="s">
        <v>149</v>
      </c>
      <c r="R4" s="170" t="s">
        <v>150</v>
      </c>
      <c r="S4" s="171" t="s">
        <v>149</v>
      </c>
      <c r="T4" s="166" t="s">
        <v>146</v>
      </c>
      <c r="U4" s="167" t="s">
        <v>147</v>
      </c>
      <c r="V4" s="167" t="s">
        <v>150</v>
      </c>
      <c r="W4" s="167" t="s">
        <v>149</v>
      </c>
      <c r="X4" s="167" t="s">
        <v>150</v>
      </c>
      <c r="Y4" s="168" t="s">
        <v>149</v>
      </c>
      <c r="AB4" s="123" t="s">
        <v>14</v>
      </c>
      <c r="AC4" s="165" t="s">
        <v>151</v>
      </c>
      <c r="AD4" s="165" t="s">
        <v>152</v>
      </c>
      <c r="AE4" s="165" t="s">
        <v>153</v>
      </c>
      <c r="AF4" s="123"/>
    </row>
    <row r="5" spans="1:32" ht="16.5" customHeight="1" thickTop="1">
      <c r="A5" s="268" t="s">
        <v>154</v>
      </c>
      <c r="B5" s="152" t="s">
        <v>155</v>
      </c>
      <c r="C5" s="38">
        <v>1</v>
      </c>
      <c r="D5" s="38">
        <v>2</v>
      </c>
      <c r="E5" s="38">
        <v>2</v>
      </c>
      <c r="F5" s="38">
        <v>2</v>
      </c>
      <c r="G5" s="146">
        <v>2</v>
      </c>
      <c r="H5" s="152" t="s">
        <v>156</v>
      </c>
      <c r="I5" s="38">
        <v>1</v>
      </c>
      <c r="J5" s="38">
        <v>1</v>
      </c>
      <c r="K5" s="38">
        <v>1</v>
      </c>
      <c r="L5" s="38"/>
      <c r="M5" s="146"/>
      <c r="N5" s="46" t="s">
        <v>327</v>
      </c>
      <c r="O5" s="49">
        <v>1</v>
      </c>
      <c r="P5" s="49"/>
      <c r="Q5" s="49"/>
      <c r="R5" s="49">
        <v>2</v>
      </c>
      <c r="S5" s="351">
        <v>2</v>
      </c>
      <c r="T5" s="57" t="s">
        <v>306</v>
      </c>
      <c r="U5" s="197">
        <v>2</v>
      </c>
      <c r="V5" s="197"/>
      <c r="W5" s="197"/>
      <c r="X5" s="197">
        <v>2</v>
      </c>
      <c r="Y5" s="247">
        <v>2</v>
      </c>
      <c r="AB5" s="172" t="s">
        <v>157</v>
      </c>
      <c r="AC5" s="173">
        <f>SUMIF($C$5:$C$18,"=1",$D$5:$D$18)</f>
        <v>7</v>
      </c>
      <c r="AD5" s="173">
        <f>SUMIF($C$5:$C$18,"=2",$D$5:$D$18)</f>
        <v>10</v>
      </c>
      <c r="AE5" s="174">
        <f>D34</f>
        <v>2</v>
      </c>
      <c r="AF5" s="123">
        <f>AC5+AD5+AE5</f>
        <v>19</v>
      </c>
    </row>
    <row r="6" spans="1:32" ht="15.75">
      <c r="A6" s="269"/>
      <c r="B6" s="152" t="s">
        <v>158</v>
      </c>
      <c r="C6" s="38">
        <v>1</v>
      </c>
      <c r="D6" s="38">
        <v>3</v>
      </c>
      <c r="E6" s="38">
        <v>3</v>
      </c>
      <c r="F6" s="38">
        <v>3</v>
      </c>
      <c r="G6" s="146">
        <v>3</v>
      </c>
      <c r="H6" s="152" t="s">
        <v>159</v>
      </c>
      <c r="I6" s="38">
        <v>1</v>
      </c>
      <c r="J6" s="38"/>
      <c r="K6" s="38"/>
      <c r="L6" s="38">
        <v>1</v>
      </c>
      <c r="M6" s="146">
        <v>1</v>
      </c>
      <c r="N6" s="152" t="s">
        <v>160</v>
      </c>
      <c r="O6" s="38">
        <v>1</v>
      </c>
      <c r="P6" s="38">
        <v>1</v>
      </c>
      <c r="Q6" s="38">
        <v>1</v>
      </c>
      <c r="R6" s="38"/>
      <c r="S6" s="56"/>
      <c r="T6" s="43" t="s">
        <v>307</v>
      </c>
      <c r="U6" s="38">
        <v>2</v>
      </c>
      <c r="V6" s="38"/>
      <c r="W6" s="38"/>
      <c r="X6" s="38">
        <v>3</v>
      </c>
      <c r="Y6" s="56">
        <v>3</v>
      </c>
      <c r="AB6" s="175" t="s">
        <v>161</v>
      </c>
      <c r="AC6" s="176">
        <f>SUMIF($C$5:$C$18,"=1",$F$5:$F$18)</f>
        <v>7</v>
      </c>
      <c r="AD6" s="176">
        <f>SUMIF($C$5:$C$18,"=2",$F$5:$F$18)</f>
        <v>11</v>
      </c>
      <c r="AE6" s="177">
        <f>F34</f>
        <v>2</v>
      </c>
      <c r="AF6" s="123">
        <f aca="true" t="shared" si="0" ref="AF6:AF12">AC6+AD6+AE6</f>
        <v>20</v>
      </c>
    </row>
    <row r="7" spans="1:32" ht="15.75">
      <c r="A7" s="269"/>
      <c r="B7" s="152" t="s">
        <v>162</v>
      </c>
      <c r="C7" s="38">
        <v>1</v>
      </c>
      <c r="D7" s="38">
        <v>2</v>
      </c>
      <c r="E7" s="352">
        <v>2</v>
      </c>
      <c r="F7" s="38">
        <v>2</v>
      </c>
      <c r="G7" s="146">
        <v>2</v>
      </c>
      <c r="H7" s="152" t="s">
        <v>163</v>
      </c>
      <c r="I7" s="38">
        <v>1</v>
      </c>
      <c r="J7" s="38">
        <v>1</v>
      </c>
      <c r="K7" s="38">
        <v>1</v>
      </c>
      <c r="L7" s="38">
        <v>1</v>
      </c>
      <c r="M7" s="146">
        <v>1</v>
      </c>
      <c r="N7" s="150" t="s">
        <v>164</v>
      </c>
      <c r="O7" s="38">
        <v>2</v>
      </c>
      <c r="P7" s="38">
        <v>2</v>
      </c>
      <c r="Q7" s="38">
        <v>2</v>
      </c>
      <c r="R7" s="44"/>
      <c r="S7" s="72"/>
      <c r="T7" s="154"/>
      <c r="U7" s="38"/>
      <c r="V7" s="38"/>
      <c r="W7" s="38"/>
      <c r="X7" s="38"/>
      <c r="Y7" s="56"/>
      <c r="AB7" s="175" t="s">
        <v>165</v>
      </c>
      <c r="AC7" s="176">
        <f>SUMIF($I$5:$I$18,"=1",$J$5:$J$18)</f>
        <v>6</v>
      </c>
      <c r="AD7" s="176">
        <f>SUMIF($I$5:$I$18,"=2",$J$5:$J$18)</f>
        <v>8</v>
      </c>
      <c r="AE7" s="177">
        <f>J34</f>
        <v>4</v>
      </c>
      <c r="AF7" s="123">
        <f t="shared" si="0"/>
        <v>18</v>
      </c>
    </row>
    <row r="8" spans="1:32" ht="15.75">
      <c r="A8" s="269"/>
      <c r="B8" s="152" t="s">
        <v>166</v>
      </c>
      <c r="C8" s="44">
        <v>2</v>
      </c>
      <c r="D8" s="44">
        <v>2</v>
      </c>
      <c r="E8" s="44">
        <v>2</v>
      </c>
      <c r="F8" s="44">
        <v>2</v>
      </c>
      <c r="G8" s="44">
        <v>2</v>
      </c>
      <c r="H8" s="152" t="s">
        <v>167</v>
      </c>
      <c r="I8" s="38">
        <v>1</v>
      </c>
      <c r="J8" s="38">
        <v>2</v>
      </c>
      <c r="K8" s="38">
        <v>2</v>
      </c>
      <c r="L8" s="38"/>
      <c r="M8" s="146"/>
      <c r="N8" s="152" t="s">
        <v>168</v>
      </c>
      <c r="O8" s="38">
        <v>2</v>
      </c>
      <c r="P8" s="38">
        <v>3</v>
      </c>
      <c r="Q8" s="38">
        <v>3</v>
      </c>
      <c r="R8" s="38"/>
      <c r="S8" s="56"/>
      <c r="T8" s="154"/>
      <c r="U8" s="38"/>
      <c r="V8" s="38"/>
      <c r="W8" s="38"/>
      <c r="X8" s="44"/>
      <c r="Y8" s="72"/>
      <c r="AB8" s="175" t="s">
        <v>169</v>
      </c>
      <c r="AC8" s="176">
        <f>SUMIF($I$5:$I$18,"=1",$L$5:$L$18)</f>
        <v>6</v>
      </c>
      <c r="AD8" s="176">
        <f>SUMIF($I$5:$I$18,"=2",$L$5:$L$18)</f>
        <v>7</v>
      </c>
      <c r="AE8" s="177">
        <f>L34</f>
        <v>4</v>
      </c>
      <c r="AF8" s="123">
        <f t="shared" si="0"/>
        <v>17</v>
      </c>
    </row>
    <row r="9" spans="1:32" ht="15.75">
      <c r="A9" s="269"/>
      <c r="B9" s="151" t="s">
        <v>170</v>
      </c>
      <c r="C9" s="44">
        <v>2</v>
      </c>
      <c r="D9" s="44">
        <v>2</v>
      </c>
      <c r="E9" s="248">
        <v>2</v>
      </c>
      <c r="F9" s="44"/>
      <c r="G9" s="75"/>
      <c r="H9" s="151" t="s">
        <v>171</v>
      </c>
      <c r="I9" s="38">
        <v>1</v>
      </c>
      <c r="J9" s="38"/>
      <c r="K9" s="38"/>
      <c r="L9" s="38">
        <v>2</v>
      </c>
      <c r="M9" s="146">
        <v>2</v>
      </c>
      <c r="N9" s="152" t="s">
        <v>172</v>
      </c>
      <c r="O9" s="38">
        <v>2</v>
      </c>
      <c r="P9" s="38">
        <v>3</v>
      </c>
      <c r="Q9" s="38">
        <v>3</v>
      </c>
      <c r="R9" s="44"/>
      <c r="S9" s="72"/>
      <c r="T9" s="156"/>
      <c r="U9" s="44"/>
      <c r="V9" s="44"/>
      <c r="W9" s="44"/>
      <c r="X9" s="44"/>
      <c r="Y9" s="72"/>
      <c r="AB9" s="175" t="s">
        <v>173</v>
      </c>
      <c r="AC9" s="176">
        <f>SUMIF($O$5:$O$18,"=1",$P$5:$P$18)</f>
        <v>1</v>
      </c>
      <c r="AD9" s="176">
        <f>SUMIF($O$5:$O$18,"=2",$P$5:$P$18)</f>
        <v>10</v>
      </c>
      <c r="AE9" s="177">
        <f>P34</f>
        <v>2</v>
      </c>
      <c r="AF9" s="123">
        <f t="shared" si="0"/>
        <v>13</v>
      </c>
    </row>
    <row r="10" spans="1:32" ht="15.75">
      <c r="A10" s="269"/>
      <c r="B10" s="151" t="s">
        <v>174</v>
      </c>
      <c r="C10" s="44">
        <v>2</v>
      </c>
      <c r="D10" s="44">
        <v>2</v>
      </c>
      <c r="E10" s="44">
        <v>2</v>
      </c>
      <c r="F10" s="38"/>
      <c r="G10" s="146"/>
      <c r="H10" s="152" t="s">
        <v>155</v>
      </c>
      <c r="I10" s="38">
        <v>1</v>
      </c>
      <c r="J10" s="38">
        <v>2</v>
      </c>
      <c r="K10" s="38">
        <v>2</v>
      </c>
      <c r="L10" s="44">
        <v>2</v>
      </c>
      <c r="M10" s="75">
        <v>2</v>
      </c>
      <c r="N10" s="178" t="s">
        <v>175</v>
      </c>
      <c r="O10" s="44">
        <v>2</v>
      </c>
      <c r="P10" s="44">
        <v>2</v>
      </c>
      <c r="Q10" s="44">
        <v>2</v>
      </c>
      <c r="R10" s="44"/>
      <c r="S10" s="72"/>
      <c r="T10" s="152"/>
      <c r="U10" s="38"/>
      <c r="V10" s="38"/>
      <c r="W10" s="38"/>
      <c r="X10" s="179"/>
      <c r="Y10" s="180"/>
      <c r="AB10" s="175" t="s">
        <v>176</v>
      </c>
      <c r="AC10" s="176">
        <f>SUMIF($O$5:$O$18,"=1",$R$5:$R$18)</f>
        <v>2</v>
      </c>
      <c r="AD10" s="176">
        <f>SUMIF($O$5:$O$18,"=2",$R$5:$R$18)</f>
        <v>10</v>
      </c>
      <c r="AE10" s="177">
        <f>R34</f>
        <v>4</v>
      </c>
      <c r="AF10" s="123">
        <f t="shared" si="0"/>
        <v>16</v>
      </c>
    </row>
    <row r="11" spans="1:32" ht="15.75">
      <c r="A11" s="269"/>
      <c r="B11" s="150" t="s">
        <v>177</v>
      </c>
      <c r="C11" s="38">
        <v>2</v>
      </c>
      <c r="D11" s="38">
        <v>2</v>
      </c>
      <c r="E11" s="38">
        <v>2</v>
      </c>
      <c r="F11" s="44"/>
      <c r="G11" s="75"/>
      <c r="H11" s="150" t="s">
        <v>178</v>
      </c>
      <c r="I11" s="38">
        <v>2</v>
      </c>
      <c r="J11" s="38">
        <v>2</v>
      </c>
      <c r="K11" s="38">
        <v>2</v>
      </c>
      <c r="L11" s="38"/>
      <c r="M11" s="56"/>
      <c r="N11" s="353" t="s">
        <v>179</v>
      </c>
      <c r="O11" s="60">
        <v>2</v>
      </c>
      <c r="P11" s="38"/>
      <c r="Q11" s="38"/>
      <c r="R11" s="73">
        <v>3</v>
      </c>
      <c r="S11" s="56">
        <v>3</v>
      </c>
      <c r="T11" s="151"/>
      <c r="U11" s="38"/>
      <c r="V11" s="38"/>
      <c r="W11" s="38"/>
      <c r="X11" s="38"/>
      <c r="Y11" s="56"/>
      <c r="AB11" s="175" t="s">
        <v>180</v>
      </c>
      <c r="AC11" s="176">
        <f>SUMIF($U$5:$U$18,"=1",$V$5:$V$18)</f>
        <v>0</v>
      </c>
      <c r="AD11" s="176">
        <f>SUMIF($U$5:$U$18,"=2",$V$5:$V$18)</f>
        <v>0</v>
      </c>
      <c r="AE11" s="177">
        <f>V34</f>
        <v>12</v>
      </c>
      <c r="AF11" s="123">
        <f t="shared" si="0"/>
        <v>12</v>
      </c>
    </row>
    <row r="12" spans="1:32" ht="16.5" thickBot="1">
      <c r="A12" s="269"/>
      <c r="B12" s="151" t="s">
        <v>181</v>
      </c>
      <c r="C12" s="44">
        <v>2</v>
      </c>
      <c r="D12" s="44">
        <v>2</v>
      </c>
      <c r="E12" s="44">
        <v>2</v>
      </c>
      <c r="F12" s="38"/>
      <c r="G12" s="146"/>
      <c r="H12" s="152" t="s">
        <v>182</v>
      </c>
      <c r="I12" s="38">
        <v>2</v>
      </c>
      <c r="J12" s="38">
        <v>2</v>
      </c>
      <c r="K12" s="38">
        <v>2</v>
      </c>
      <c r="L12" s="44"/>
      <c r="M12" s="72"/>
      <c r="N12" s="354" t="s">
        <v>183</v>
      </c>
      <c r="O12" s="44">
        <v>2</v>
      </c>
      <c r="P12" s="44"/>
      <c r="Q12" s="44"/>
      <c r="R12" s="44">
        <v>2</v>
      </c>
      <c r="S12" s="72">
        <v>2</v>
      </c>
      <c r="T12" s="152"/>
      <c r="U12" s="38"/>
      <c r="V12" s="38"/>
      <c r="W12" s="38"/>
      <c r="X12" s="38"/>
      <c r="Y12" s="56"/>
      <c r="AB12" s="181" t="s">
        <v>184</v>
      </c>
      <c r="AC12" s="182">
        <f>SUMIF($U$5:$U$18,"=1",$X$5:$X$18)</f>
        <v>0</v>
      </c>
      <c r="AD12" s="182">
        <f>SUMIF($U$5:$U$18,"=2",$X$5:$X$18)</f>
        <v>5</v>
      </c>
      <c r="AE12" s="183">
        <f>X34</f>
        <v>8</v>
      </c>
      <c r="AF12" s="123">
        <f t="shared" si="0"/>
        <v>13</v>
      </c>
    </row>
    <row r="13" spans="1:32" ht="16.5" thickTop="1">
      <c r="A13" s="269"/>
      <c r="B13" s="152" t="s">
        <v>185</v>
      </c>
      <c r="C13" s="38">
        <v>2</v>
      </c>
      <c r="D13" s="38"/>
      <c r="E13" s="38"/>
      <c r="F13" s="38">
        <v>3</v>
      </c>
      <c r="G13" s="146">
        <v>3</v>
      </c>
      <c r="H13" s="152" t="s">
        <v>186</v>
      </c>
      <c r="I13" s="38">
        <v>2</v>
      </c>
      <c r="J13" s="38">
        <v>2</v>
      </c>
      <c r="K13" s="38">
        <v>2</v>
      </c>
      <c r="L13" s="184"/>
      <c r="M13" s="185"/>
      <c r="N13" s="178" t="s">
        <v>187</v>
      </c>
      <c r="O13" s="44">
        <v>2</v>
      </c>
      <c r="P13" s="44"/>
      <c r="Q13" s="44"/>
      <c r="R13" s="44">
        <v>2</v>
      </c>
      <c r="S13" s="72">
        <v>2</v>
      </c>
      <c r="T13" s="186"/>
      <c r="U13" s="44"/>
      <c r="V13" s="44"/>
      <c r="W13" s="44"/>
      <c r="X13" s="44"/>
      <c r="Y13" s="72"/>
      <c r="AB13" s="165" t="s">
        <v>188</v>
      </c>
      <c r="AC13" s="165">
        <f>SUM(AC5:AC12)</f>
        <v>29</v>
      </c>
      <c r="AD13" s="165">
        <f>SUM(AD5:AD12)</f>
        <v>61</v>
      </c>
      <c r="AE13" s="165">
        <f>SUM(AE5:AE12)</f>
        <v>38</v>
      </c>
      <c r="AF13" s="165">
        <f>SUM(AF5:AF12)</f>
        <v>128</v>
      </c>
    </row>
    <row r="14" spans="1:32" ht="15.75">
      <c r="A14" s="269"/>
      <c r="B14" s="151" t="s">
        <v>189</v>
      </c>
      <c r="C14" s="44">
        <v>2</v>
      </c>
      <c r="D14" s="44"/>
      <c r="E14" s="44"/>
      <c r="F14" s="44">
        <v>2</v>
      </c>
      <c r="G14" s="44">
        <v>2</v>
      </c>
      <c r="H14" s="152" t="s">
        <v>190</v>
      </c>
      <c r="I14" s="44">
        <v>2</v>
      </c>
      <c r="J14" s="44">
        <v>2</v>
      </c>
      <c r="K14" s="44">
        <v>2</v>
      </c>
      <c r="L14" s="38"/>
      <c r="M14" s="146"/>
      <c r="N14" s="152" t="s">
        <v>191</v>
      </c>
      <c r="O14" s="38">
        <v>2</v>
      </c>
      <c r="P14" s="38"/>
      <c r="Q14" s="38"/>
      <c r="R14" s="73">
        <v>3</v>
      </c>
      <c r="S14" s="56">
        <v>3</v>
      </c>
      <c r="T14" s="154"/>
      <c r="U14" s="38"/>
      <c r="V14" s="38"/>
      <c r="W14" s="38"/>
      <c r="X14" s="38"/>
      <c r="Y14" s="56"/>
      <c r="AB14" s="123"/>
      <c r="AC14" s="123"/>
      <c r="AD14" s="123"/>
      <c r="AE14" s="123"/>
      <c r="AF14" s="123"/>
    </row>
    <row r="15" spans="1:32" ht="15.75">
      <c r="A15" s="269"/>
      <c r="B15" s="152" t="s">
        <v>182</v>
      </c>
      <c r="C15" s="38">
        <v>2</v>
      </c>
      <c r="D15" s="187"/>
      <c r="E15" s="188"/>
      <c r="F15" s="38">
        <v>2</v>
      </c>
      <c r="G15" s="146">
        <v>2</v>
      </c>
      <c r="H15" s="151" t="s">
        <v>192</v>
      </c>
      <c r="I15" s="38">
        <v>2</v>
      </c>
      <c r="J15" s="38"/>
      <c r="K15" s="38"/>
      <c r="L15" s="38">
        <v>2</v>
      </c>
      <c r="M15" s="56">
        <v>2</v>
      </c>
      <c r="N15" s="186"/>
      <c r="O15" s="44"/>
      <c r="P15" s="44"/>
      <c r="Q15" s="44"/>
      <c r="R15" s="44"/>
      <c r="S15" s="72"/>
      <c r="T15" s="156" t="s">
        <v>193</v>
      </c>
      <c r="U15" s="44" t="s">
        <v>193</v>
      </c>
      <c r="V15" s="44"/>
      <c r="W15" s="44"/>
      <c r="X15" s="44" t="s">
        <v>193</v>
      </c>
      <c r="Y15" s="72" t="s">
        <v>193</v>
      </c>
      <c r="AB15" s="165"/>
      <c r="AC15" s="165"/>
      <c r="AD15" s="165"/>
      <c r="AE15" s="165"/>
      <c r="AF15" s="165"/>
    </row>
    <row r="16" spans="1:32" ht="15.75">
      <c r="A16" s="269"/>
      <c r="B16" s="152" t="s">
        <v>186</v>
      </c>
      <c r="C16" s="38">
        <v>2</v>
      </c>
      <c r="D16" s="50"/>
      <c r="E16" s="50"/>
      <c r="F16" s="44">
        <v>2</v>
      </c>
      <c r="G16" s="44">
        <v>2</v>
      </c>
      <c r="H16" s="152" t="s">
        <v>194</v>
      </c>
      <c r="I16" s="38">
        <v>2</v>
      </c>
      <c r="J16" s="38"/>
      <c r="K16" s="38"/>
      <c r="L16" s="38">
        <v>3</v>
      </c>
      <c r="M16" s="146">
        <v>3</v>
      </c>
      <c r="N16" s="186"/>
      <c r="O16" s="44"/>
      <c r="P16" s="44"/>
      <c r="Q16" s="44"/>
      <c r="R16" s="44"/>
      <c r="S16" s="72"/>
      <c r="T16" s="156"/>
      <c r="U16" s="44"/>
      <c r="V16" s="44"/>
      <c r="W16" s="44"/>
      <c r="X16" s="44"/>
      <c r="Y16" s="72"/>
      <c r="AB16" s="165"/>
      <c r="AC16" s="165"/>
      <c r="AD16" s="165"/>
      <c r="AE16" s="165"/>
      <c r="AF16" s="165"/>
    </row>
    <row r="17" spans="1:32" ht="15.75">
      <c r="A17" s="269"/>
      <c r="B17" s="152"/>
      <c r="C17" s="38"/>
      <c r="D17" s="187"/>
      <c r="E17" s="188"/>
      <c r="F17" s="38"/>
      <c r="G17" s="146"/>
      <c r="H17" s="186" t="s">
        <v>195</v>
      </c>
      <c r="I17" s="44">
        <v>2</v>
      </c>
      <c r="J17" s="44"/>
      <c r="K17" s="44"/>
      <c r="L17" s="44">
        <v>2</v>
      </c>
      <c r="M17" s="75">
        <v>2</v>
      </c>
      <c r="N17" s="186"/>
      <c r="O17" s="44"/>
      <c r="P17" s="44"/>
      <c r="Q17" s="44"/>
      <c r="R17" s="44"/>
      <c r="S17" s="72"/>
      <c r="T17" s="156"/>
      <c r="U17" s="44"/>
      <c r="V17" s="44"/>
      <c r="W17" s="44"/>
      <c r="X17" s="44"/>
      <c r="Y17" s="72"/>
      <c r="AB17" s="165"/>
      <c r="AC17" s="165"/>
      <c r="AD17" s="165"/>
      <c r="AE17" s="165"/>
      <c r="AF17" s="165"/>
    </row>
    <row r="18" spans="1:32" ht="15.75">
      <c r="A18" s="269"/>
      <c r="B18" s="152"/>
      <c r="C18" s="38"/>
      <c r="D18" s="50"/>
      <c r="E18" s="50"/>
      <c r="F18" s="44"/>
      <c r="G18" s="72"/>
      <c r="H18" s="154"/>
      <c r="I18" s="38"/>
      <c r="J18" s="38"/>
      <c r="K18" s="38"/>
      <c r="L18" s="38"/>
      <c r="M18" s="56"/>
      <c r="N18" s="189"/>
      <c r="O18" s="190"/>
      <c r="P18" s="190"/>
      <c r="Q18" s="190"/>
      <c r="R18" s="44"/>
      <c r="S18" s="72"/>
      <c r="T18" s="157" t="s">
        <v>193</v>
      </c>
      <c r="U18" s="44" t="s">
        <v>193</v>
      </c>
      <c r="V18" s="44" t="s">
        <v>193</v>
      </c>
      <c r="W18" s="44" t="s">
        <v>193</v>
      </c>
      <c r="X18" s="44" t="s">
        <v>193</v>
      </c>
      <c r="Y18" s="72" t="s">
        <v>193</v>
      </c>
      <c r="AB18" s="165" t="s">
        <v>196</v>
      </c>
      <c r="AD18" s="165"/>
      <c r="AE18" s="165"/>
      <c r="AF18" s="165"/>
    </row>
    <row r="19" spans="1:32" ht="16.5" thickBot="1">
      <c r="A19" s="287"/>
      <c r="B19" s="283" t="s">
        <v>197</v>
      </c>
      <c r="C19" s="279"/>
      <c r="D19" s="191">
        <f>SUM(D4:D18)</f>
        <v>17</v>
      </c>
      <c r="E19" s="191">
        <f>SUM(E4:E18)</f>
        <v>17</v>
      </c>
      <c r="F19" s="191">
        <f>SUM(F4:F18)</f>
        <v>18</v>
      </c>
      <c r="G19" s="192">
        <f>SUM(G4:G18)</f>
        <v>18</v>
      </c>
      <c r="H19" s="283" t="s">
        <v>197</v>
      </c>
      <c r="I19" s="279"/>
      <c r="J19" s="191">
        <f>SUM(J4:J18)</f>
        <v>14</v>
      </c>
      <c r="K19" s="191">
        <f>SUM(K4:K18)</f>
        <v>14</v>
      </c>
      <c r="L19" s="191">
        <f>SUM(L4:L18)</f>
        <v>13</v>
      </c>
      <c r="M19" s="193">
        <f>SUM(M4:M18)</f>
        <v>13</v>
      </c>
      <c r="N19" s="278" t="s">
        <v>197</v>
      </c>
      <c r="O19" s="279"/>
      <c r="P19" s="191">
        <f>SUM(P4:P18)</f>
        <v>11</v>
      </c>
      <c r="Q19" s="191">
        <f>SUM(Q4:Q18)</f>
        <v>11</v>
      </c>
      <c r="R19" s="191">
        <f>SUM(R4:R18)</f>
        <v>12</v>
      </c>
      <c r="S19" s="192">
        <f>SUM(S4:S18)</f>
        <v>12</v>
      </c>
      <c r="T19" s="283" t="s">
        <v>197</v>
      </c>
      <c r="U19" s="279"/>
      <c r="V19" s="191">
        <f>SUM(V4:V18)</f>
        <v>0</v>
      </c>
      <c r="W19" s="191">
        <f>SUM(W4:W18)</f>
        <v>0</v>
      </c>
      <c r="X19" s="191">
        <f>SUM(X4:X18)</f>
        <v>5</v>
      </c>
      <c r="Y19" s="193">
        <f>SUM(Y4:Y18)</f>
        <v>5</v>
      </c>
      <c r="AA19" s="162">
        <f>D19+F19+J19+L19+P19+R19</f>
        <v>85</v>
      </c>
      <c r="AB19" s="123" t="s">
        <v>14</v>
      </c>
      <c r="AC19" s="165" t="s">
        <v>151</v>
      </c>
      <c r="AD19" s="165" t="s">
        <v>152</v>
      </c>
      <c r="AE19" s="165" t="s">
        <v>153</v>
      </c>
      <c r="AF19" s="123"/>
    </row>
    <row r="20" spans="1:32" ht="17.25" customHeight="1" thickTop="1">
      <c r="A20" s="268" t="s">
        <v>198</v>
      </c>
      <c r="B20" s="150" t="s">
        <v>199</v>
      </c>
      <c r="C20" s="38">
        <v>3</v>
      </c>
      <c r="D20" s="44">
        <v>2</v>
      </c>
      <c r="E20" s="44">
        <v>2</v>
      </c>
      <c r="F20" s="38"/>
      <c r="G20" s="146"/>
      <c r="H20" s="178" t="s">
        <v>200</v>
      </c>
      <c r="I20" s="38">
        <v>3</v>
      </c>
      <c r="J20" s="38">
        <v>2</v>
      </c>
      <c r="K20" s="38">
        <v>2</v>
      </c>
      <c r="L20" s="44"/>
      <c r="M20" s="72"/>
      <c r="N20" s="151" t="s">
        <v>201</v>
      </c>
      <c r="O20" s="44">
        <v>3</v>
      </c>
      <c r="P20" s="44">
        <v>2</v>
      </c>
      <c r="Q20" s="44">
        <v>2</v>
      </c>
      <c r="R20" s="44"/>
      <c r="S20" s="75"/>
      <c r="T20" s="194" t="s">
        <v>202</v>
      </c>
      <c r="U20" s="60">
        <v>3</v>
      </c>
      <c r="V20" s="60">
        <v>2</v>
      </c>
      <c r="W20" s="60">
        <v>2</v>
      </c>
      <c r="X20" s="60"/>
      <c r="Y20" s="195"/>
      <c r="AA20" s="162">
        <f>D19+F19+J19+L19+P19+R19+V19+X19</f>
        <v>90</v>
      </c>
      <c r="AB20" s="172" t="s">
        <v>157</v>
      </c>
      <c r="AC20" s="173">
        <f>SUMIF($C$5:$C$18,"=1",$E$5:$E$18)</f>
        <v>7</v>
      </c>
      <c r="AD20" s="173">
        <f>SUMIF($C$5:$C$18,"=2",$E$5:$E$18)</f>
        <v>10</v>
      </c>
      <c r="AE20" s="196">
        <f>E34</f>
        <v>2</v>
      </c>
      <c r="AF20" s="123"/>
    </row>
    <row r="21" spans="1:32" ht="16.5" customHeight="1">
      <c r="A21" s="269"/>
      <c r="B21" s="150" t="s">
        <v>203</v>
      </c>
      <c r="C21" s="38">
        <v>3</v>
      </c>
      <c r="D21" s="38"/>
      <c r="E21" s="38"/>
      <c r="F21" s="44">
        <v>2</v>
      </c>
      <c r="G21" s="72">
        <v>2</v>
      </c>
      <c r="H21" s="151" t="s">
        <v>204</v>
      </c>
      <c r="I21" s="44">
        <v>3</v>
      </c>
      <c r="J21" s="76">
        <v>2</v>
      </c>
      <c r="K21" s="76">
        <v>2</v>
      </c>
      <c r="L21" s="44"/>
      <c r="M21" s="75"/>
      <c r="N21" s="355" t="s">
        <v>205</v>
      </c>
      <c r="O21" s="197">
        <v>3</v>
      </c>
      <c r="P21" s="197"/>
      <c r="Q21" s="197"/>
      <c r="R21" s="197">
        <v>2</v>
      </c>
      <c r="S21" s="356">
        <v>2</v>
      </c>
      <c r="T21" s="152" t="s">
        <v>206</v>
      </c>
      <c r="U21" s="38">
        <v>3</v>
      </c>
      <c r="V21" s="38">
        <v>2</v>
      </c>
      <c r="W21" s="38">
        <v>2</v>
      </c>
      <c r="X21" s="38"/>
      <c r="Y21" s="56"/>
      <c r="AB21" s="175" t="s">
        <v>161</v>
      </c>
      <c r="AC21" s="176">
        <f>SUMIF($C$5:$C$18,"=1",$G$5:$G$18)</f>
        <v>7</v>
      </c>
      <c r="AD21" s="176">
        <f>SUMIF($C$5:$C$18,"=2",$G$5:$G$18)</f>
        <v>11</v>
      </c>
      <c r="AE21" s="198">
        <f>G34</f>
        <v>2</v>
      </c>
      <c r="AF21" s="123"/>
    </row>
    <row r="22" spans="1:32" ht="15.75">
      <c r="A22" s="269"/>
      <c r="B22" s="152" t="s">
        <v>207</v>
      </c>
      <c r="C22" s="38">
        <v>3</v>
      </c>
      <c r="D22" s="38"/>
      <c r="E22" s="38"/>
      <c r="F22" s="44">
        <v>2</v>
      </c>
      <c r="G22" s="72">
        <v>2</v>
      </c>
      <c r="H22" s="152" t="s">
        <v>208</v>
      </c>
      <c r="I22" s="38">
        <v>3</v>
      </c>
      <c r="J22" s="38"/>
      <c r="K22" s="38"/>
      <c r="L22" s="44">
        <v>2</v>
      </c>
      <c r="M22" s="75">
        <v>2</v>
      </c>
      <c r="N22" s="186" t="s">
        <v>209</v>
      </c>
      <c r="O22" s="44">
        <v>3</v>
      </c>
      <c r="P22" s="197"/>
      <c r="Q22" s="197"/>
      <c r="R22" s="197">
        <v>2</v>
      </c>
      <c r="S22" s="356">
        <v>2</v>
      </c>
      <c r="T22" s="152" t="s">
        <v>210</v>
      </c>
      <c r="U22" s="38">
        <v>3</v>
      </c>
      <c r="V22" s="38">
        <v>2</v>
      </c>
      <c r="W22" s="38">
        <v>2</v>
      </c>
      <c r="X22" s="38"/>
      <c r="Y22" s="56"/>
      <c r="AB22" s="175" t="s">
        <v>165</v>
      </c>
      <c r="AC22" s="176">
        <f>SUMIF($I$5:$I$18,"=1",$K$5:$K$18)</f>
        <v>6</v>
      </c>
      <c r="AD22" s="176">
        <f>SUMIF($I$5:$I$18,"=2",$K$5:$K$18)</f>
        <v>8</v>
      </c>
      <c r="AE22" s="177">
        <f>J34</f>
        <v>4</v>
      </c>
      <c r="AF22" s="123"/>
    </row>
    <row r="23" spans="1:32" ht="15.75">
      <c r="A23" s="269"/>
      <c r="B23" s="194" t="s">
        <v>211</v>
      </c>
      <c r="C23" s="38">
        <v>3</v>
      </c>
      <c r="D23" s="38">
        <v>2</v>
      </c>
      <c r="E23" s="38">
        <v>2</v>
      </c>
      <c r="F23" s="44"/>
      <c r="G23" s="75"/>
      <c r="H23" s="152" t="s">
        <v>212</v>
      </c>
      <c r="I23" s="38">
        <v>3</v>
      </c>
      <c r="J23" s="38"/>
      <c r="K23" s="38"/>
      <c r="L23" s="38">
        <v>2</v>
      </c>
      <c r="M23" s="56">
        <v>2</v>
      </c>
      <c r="N23" s="178" t="s">
        <v>213</v>
      </c>
      <c r="O23" s="44">
        <v>3</v>
      </c>
      <c r="P23" s="44">
        <v>2</v>
      </c>
      <c r="Q23" s="44">
        <v>2</v>
      </c>
      <c r="R23" s="44"/>
      <c r="S23" s="75"/>
      <c r="T23" s="43" t="s">
        <v>214</v>
      </c>
      <c r="U23" s="38">
        <v>3</v>
      </c>
      <c r="V23" s="38">
        <v>2</v>
      </c>
      <c r="W23" s="38">
        <v>2</v>
      </c>
      <c r="X23" s="38"/>
      <c r="Y23" s="56"/>
      <c r="AB23" s="175" t="s">
        <v>169</v>
      </c>
      <c r="AC23" s="176">
        <f>SUMIF($I$5:$I$18,"=1",$M$5:$M$18)</f>
        <v>6</v>
      </c>
      <c r="AD23" s="176">
        <f>SUMIF($I$5:$I$17,"=2",$M$5:$M$18)</f>
        <v>7</v>
      </c>
      <c r="AE23" s="177">
        <f>M34</f>
        <v>4</v>
      </c>
      <c r="AF23" s="123"/>
    </row>
    <row r="24" spans="1:32" ht="15.75">
      <c r="A24" s="269"/>
      <c r="B24" s="150" t="s">
        <v>215</v>
      </c>
      <c r="C24" s="38">
        <v>6</v>
      </c>
      <c r="D24" s="38">
        <v>2</v>
      </c>
      <c r="E24" s="38">
        <v>2</v>
      </c>
      <c r="F24" s="44"/>
      <c r="G24" s="72"/>
      <c r="H24" s="152" t="s">
        <v>216</v>
      </c>
      <c r="I24" s="38">
        <v>3</v>
      </c>
      <c r="J24" s="38">
        <v>2</v>
      </c>
      <c r="K24" s="38">
        <v>2</v>
      </c>
      <c r="L24" s="38"/>
      <c r="M24" s="56"/>
      <c r="N24" s="150" t="s">
        <v>217</v>
      </c>
      <c r="O24" s="44">
        <v>3</v>
      </c>
      <c r="P24" s="38">
        <v>2</v>
      </c>
      <c r="Q24" s="38">
        <v>2</v>
      </c>
      <c r="R24" s="38"/>
      <c r="S24" s="146"/>
      <c r="T24" s="152" t="s">
        <v>218</v>
      </c>
      <c r="U24" s="38">
        <v>3</v>
      </c>
      <c r="V24" s="38">
        <v>2</v>
      </c>
      <c r="W24" s="38">
        <v>2</v>
      </c>
      <c r="X24" s="44"/>
      <c r="Y24" s="72"/>
      <c r="AB24" s="175" t="s">
        <v>173</v>
      </c>
      <c r="AC24" s="176">
        <f>SUMIF($O$5:$O$18,"=1",$Q$5:$Q$18)</f>
        <v>1</v>
      </c>
      <c r="AD24" s="176">
        <f>SUMIF($O$5:$O$18,"=2",$Q$5:$Q$18)</f>
        <v>10</v>
      </c>
      <c r="AE24" s="177">
        <f>Q34</f>
        <v>2</v>
      </c>
      <c r="AF24" s="123"/>
    </row>
    <row r="25" spans="1:32" ht="15.75">
      <c r="A25" s="269"/>
      <c r="B25" s="178" t="s">
        <v>219</v>
      </c>
      <c r="C25" s="44">
        <v>3</v>
      </c>
      <c r="D25" s="44">
        <v>2</v>
      </c>
      <c r="E25" s="44">
        <v>2</v>
      </c>
      <c r="F25" s="44"/>
      <c r="G25" s="75"/>
      <c r="H25" s="152" t="s">
        <v>220</v>
      </c>
      <c r="I25" s="38">
        <v>3</v>
      </c>
      <c r="J25" s="38">
        <v>2</v>
      </c>
      <c r="K25" s="38">
        <v>2</v>
      </c>
      <c r="L25" s="38"/>
      <c r="M25" s="56"/>
      <c r="N25" s="150" t="s">
        <v>221</v>
      </c>
      <c r="O25" s="44">
        <v>3</v>
      </c>
      <c r="P25" s="38"/>
      <c r="Q25" s="38"/>
      <c r="R25" s="38">
        <v>2</v>
      </c>
      <c r="S25" s="146">
        <v>2</v>
      </c>
      <c r="T25" s="152" t="s">
        <v>222</v>
      </c>
      <c r="U25" s="38">
        <v>3</v>
      </c>
      <c r="V25" s="38">
        <v>2</v>
      </c>
      <c r="W25" s="38">
        <v>2</v>
      </c>
      <c r="X25" s="38"/>
      <c r="Y25" s="56"/>
      <c r="AB25" s="175" t="s">
        <v>176</v>
      </c>
      <c r="AC25" s="176">
        <f>SUMIF($O$5:$O$18,"=1",$S$5:$S$18)</f>
        <v>2</v>
      </c>
      <c r="AD25" s="176">
        <f>SUMIF($O$5:$O$18,"=2",$S$5:$S$18)</f>
        <v>10</v>
      </c>
      <c r="AE25" s="177">
        <f>S34</f>
        <v>4</v>
      </c>
      <c r="AF25" s="123"/>
    </row>
    <row r="26" spans="1:32" ht="16.5" customHeight="1">
      <c r="A26" s="269"/>
      <c r="B26" s="152" t="s">
        <v>223</v>
      </c>
      <c r="C26" s="38">
        <v>3</v>
      </c>
      <c r="D26" s="38"/>
      <c r="E26" s="38"/>
      <c r="F26" s="44">
        <v>2</v>
      </c>
      <c r="G26" s="75">
        <v>2</v>
      </c>
      <c r="H26" s="151" t="s">
        <v>224</v>
      </c>
      <c r="I26" s="44">
        <v>3</v>
      </c>
      <c r="J26" s="44"/>
      <c r="K26" s="44"/>
      <c r="L26" s="44">
        <v>2</v>
      </c>
      <c r="M26" s="72">
        <v>2</v>
      </c>
      <c r="N26" s="151" t="s">
        <v>225</v>
      </c>
      <c r="O26" s="44">
        <v>3</v>
      </c>
      <c r="P26" s="44"/>
      <c r="Q26" s="44"/>
      <c r="R26" s="44">
        <v>2</v>
      </c>
      <c r="S26" s="72">
        <v>2</v>
      </c>
      <c r="T26" s="152" t="s">
        <v>226</v>
      </c>
      <c r="U26" s="44">
        <v>3</v>
      </c>
      <c r="V26" s="44"/>
      <c r="W26" s="44"/>
      <c r="X26" s="44">
        <v>2</v>
      </c>
      <c r="Y26" s="72">
        <v>2</v>
      </c>
      <c r="AB26" s="175" t="s">
        <v>180</v>
      </c>
      <c r="AC26" s="176">
        <f>SUMIF($U$5:$U$18,"=1",$W$5:$W$18)</f>
        <v>0</v>
      </c>
      <c r="AD26" s="176">
        <f>SUMIF($U$5:$U$18,"=2",$W$5:$W$18)</f>
        <v>0</v>
      </c>
      <c r="AE26" s="177">
        <f>W34</f>
        <v>12</v>
      </c>
      <c r="AF26" s="123"/>
    </row>
    <row r="27" spans="1:32" ht="16.5" thickBot="1">
      <c r="A27" s="269"/>
      <c r="B27" s="152"/>
      <c r="C27" s="38"/>
      <c r="D27" s="38"/>
      <c r="E27" s="38"/>
      <c r="F27" s="44"/>
      <c r="G27" s="75"/>
      <c r="H27" s="150" t="s">
        <v>227</v>
      </c>
      <c r="I27" s="38">
        <v>3</v>
      </c>
      <c r="J27" s="38"/>
      <c r="K27" s="38"/>
      <c r="L27" s="44">
        <v>2</v>
      </c>
      <c r="M27" s="72">
        <v>2</v>
      </c>
      <c r="N27" s="150"/>
      <c r="O27" s="44"/>
      <c r="P27" s="51"/>
      <c r="Q27" s="51"/>
      <c r="R27" s="38"/>
      <c r="S27" s="146"/>
      <c r="T27" s="152" t="s">
        <v>228</v>
      </c>
      <c r="U27" s="38">
        <v>3</v>
      </c>
      <c r="V27" s="38"/>
      <c r="W27" s="38"/>
      <c r="X27" s="44">
        <v>2</v>
      </c>
      <c r="Y27" s="72">
        <v>2</v>
      </c>
      <c r="AB27" s="181" t="s">
        <v>184</v>
      </c>
      <c r="AC27" s="182">
        <f>SUMIF($U$5:$U$18,"=1",$Y$5:$Y$18)</f>
        <v>0</v>
      </c>
      <c r="AD27" s="182">
        <f>SUMIF($U$5:$U$18,"=2",$Y$5:$Y$18)</f>
        <v>5</v>
      </c>
      <c r="AE27" s="183">
        <f>Y34</f>
        <v>8</v>
      </c>
      <c r="AF27" s="123"/>
    </row>
    <row r="28" spans="1:32" ht="16.5" thickTop="1">
      <c r="A28" s="269"/>
      <c r="B28" s="151"/>
      <c r="C28" s="44"/>
      <c r="D28" s="44"/>
      <c r="E28" s="44"/>
      <c r="F28" s="44"/>
      <c r="G28" s="75"/>
      <c r="H28" s="150"/>
      <c r="I28" s="38"/>
      <c r="J28" s="38"/>
      <c r="K28" s="38"/>
      <c r="L28" s="44"/>
      <c r="M28" s="72"/>
      <c r="N28" s="178"/>
      <c r="O28" s="44"/>
      <c r="P28" s="44"/>
      <c r="Q28" s="44"/>
      <c r="R28" s="44"/>
      <c r="S28" s="75"/>
      <c r="T28" s="152" t="s">
        <v>229</v>
      </c>
      <c r="U28" s="44">
        <v>3</v>
      </c>
      <c r="V28" s="44"/>
      <c r="W28" s="44"/>
      <c r="X28" s="44">
        <v>2</v>
      </c>
      <c r="Y28" s="72">
        <v>2</v>
      </c>
      <c r="AB28" s="165" t="s">
        <v>188</v>
      </c>
      <c r="AC28" s="165">
        <f>SUM(AC20:AC27)</f>
        <v>29</v>
      </c>
      <c r="AD28" s="165">
        <f>SUM(AD20:AD27)</f>
        <v>61</v>
      </c>
      <c r="AE28" s="165">
        <f>SUM(AE20:AE27)</f>
        <v>38</v>
      </c>
      <c r="AF28" s="165">
        <f>AC28+AD28+AE28</f>
        <v>128</v>
      </c>
    </row>
    <row r="29" spans="1:25" ht="15.75">
      <c r="A29" s="269"/>
      <c r="B29" s="194"/>
      <c r="C29" s="38"/>
      <c r="D29" s="38"/>
      <c r="E29" s="38"/>
      <c r="F29" s="44"/>
      <c r="G29" s="75"/>
      <c r="H29" s="150"/>
      <c r="I29" s="38"/>
      <c r="J29" s="38"/>
      <c r="K29" s="38"/>
      <c r="L29" s="44"/>
      <c r="M29" s="72"/>
      <c r="N29" s="150"/>
      <c r="O29" s="44"/>
      <c r="P29" s="38"/>
      <c r="Q29" s="38"/>
      <c r="R29" s="38"/>
      <c r="S29" s="146"/>
      <c r="T29" s="194" t="s">
        <v>230</v>
      </c>
      <c r="U29" s="60">
        <v>3</v>
      </c>
      <c r="V29" s="60">
        <v>2</v>
      </c>
      <c r="W29" s="60">
        <v>2</v>
      </c>
      <c r="X29" s="60"/>
      <c r="Y29" s="195"/>
    </row>
    <row r="30" spans="1:25" ht="15.75">
      <c r="A30" s="269"/>
      <c r="B30" s="150"/>
      <c r="C30" s="38"/>
      <c r="D30" s="38"/>
      <c r="E30" s="38"/>
      <c r="F30" s="44"/>
      <c r="G30" s="72"/>
      <c r="H30" s="178"/>
      <c r="I30" s="38"/>
      <c r="J30" s="38"/>
      <c r="K30" s="38"/>
      <c r="L30" s="44"/>
      <c r="M30" s="72"/>
      <c r="N30" s="152"/>
      <c r="O30" s="38"/>
      <c r="P30" s="50"/>
      <c r="Q30" s="50"/>
      <c r="R30" s="38"/>
      <c r="S30" s="146"/>
      <c r="T30" s="152" t="s">
        <v>231</v>
      </c>
      <c r="U30" s="38">
        <v>3</v>
      </c>
      <c r="V30" s="38">
        <v>2</v>
      </c>
      <c r="W30" s="38">
        <v>2</v>
      </c>
      <c r="X30" s="44"/>
      <c r="Y30" s="72"/>
    </row>
    <row r="31" spans="1:30" ht="16.5">
      <c r="A31" s="269"/>
      <c r="B31" s="178"/>
      <c r="C31" s="44"/>
      <c r="D31" s="44"/>
      <c r="E31" s="44"/>
      <c r="F31" s="44"/>
      <c r="G31" s="75"/>
      <c r="H31" s="152"/>
      <c r="I31" s="38"/>
      <c r="J31" s="38"/>
      <c r="K31" s="38"/>
      <c r="L31" s="38"/>
      <c r="M31" s="56"/>
      <c r="N31" s="150"/>
      <c r="O31" s="44"/>
      <c r="P31" s="38"/>
      <c r="Q31" s="38"/>
      <c r="R31" s="38"/>
      <c r="S31" s="146"/>
      <c r="T31" s="152" t="s">
        <v>232</v>
      </c>
      <c r="U31" s="38">
        <v>3</v>
      </c>
      <c r="V31" s="38"/>
      <c r="W31" s="38"/>
      <c r="X31" s="38">
        <v>2</v>
      </c>
      <c r="Y31" s="56">
        <v>2</v>
      </c>
      <c r="AB31" s="162" t="s">
        <v>233</v>
      </c>
      <c r="AC31" s="162" t="s">
        <v>234</v>
      </c>
      <c r="AD31" s="162">
        <f>AD13+AC13</f>
        <v>90</v>
      </c>
    </row>
    <row r="32" spans="1:30" ht="16.5">
      <c r="A32" s="269"/>
      <c r="B32" s="152"/>
      <c r="C32" s="44"/>
      <c r="D32" s="38"/>
      <c r="E32" s="38"/>
      <c r="F32" s="44"/>
      <c r="G32" s="72"/>
      <c r="H32" s="156"/>
      <c r="I32" s="38"/>
      <c r="J32" s="38"/>
      <c r="K32" s="38"/>
      <c r="L32" s="38"/>
      <c r="M32" s="56"/>
      <c r="N32" s="186"/>
      <c r="O32" s="44"/>
      <c r="P32" s="44"/>
      <c r="Q32" s="44"/>
      <c r="R32" s="44"/>
      <c r="S32" s="75"/>
      <c r="T32" s="151" t="s">
        <v>235</v>
      </c>
      <c r="U32" s="44">
        <v>3</v>
      </c>
      <c r="V32" s="44"/>
      <c r="W32" s="44"/>
      <c r="X32" s="44">
        <v>2</v>
      </c>
      <c r="Y32" s="72">
        <v>2</v>
      </c>
      <c r="AC32" s="162" t="s">
        <v>236</v>
      </c>
      <c r="AD32" s="162">
        <f>AC28+AD28</f>
        <v>90</v>
      </c>
    </row>
    <row r="33" spans="1:30" ht="16.5">
      <c r="A33" s="269"/>
      <c r="B33" s="151"/>
      <c r="C33" s="220"/>
      <c r="D33" s="220"/>
      <c r="E33" s="220"/>
      <c r="F33" s="220"/>
      <c r="G33" s="221"/>
      <c r="H33" s="357"/>
      <c r="I33" s="44"/>
      <c r="J33" s="44"/>
      <c r="K33" s="44"/>
      <c r="L33" s="44"/>
      <c r="M33" s="72"/>
      <c r="N33" s="150"/>
      <c r="O33" s="44"/>
      <c r="P33" s="38"/>
      <c r="Q33" s="38"/>
      <c r="R33" s="38"/>
      <c r="S33" s="146"/>
      <c r="T33" s="152"/>
      <c r="U33" s="38"/>
      <c r="V33" s="38"/>
      <c r="W33" s="38"/>
      <c r="X33" s="44"/>
      <c r="Y33" s="72"/>
      <c r="AA33" s="162">
        <f>D34+F34+J34+L34+P34+R34</f>
        <v>18</v>
      </c>
      <c r="AB33" s="162" t="s">
        <v>237</v>
      </c>
      <c r="AC33" s="162" t="s">
        <v>234</v>
      </c>
      <c r="AD33" s="162">
        <f>AE13</f>
        <v>38</v>
      </c>
    </row>
    <row r="34" spans="1:27" ht="15.75">
      <c r="A34" s="269"/>
      <c r="B34" s="272" t="s">
        <v>238</v>
      </c>
      <c r="C34" s="273"/>
      <c r="D34" s="44">
        <v>2</v>
      </c>
      <c r="E34" s="44">
        <v>2</v>
      </c>
      <c r="F34" s="44">
        <v>2</v>
      </c>
      <c r="G34" s="75">
        <v>2</v>
      </c>
      <c r="H34" s="291" t="s">
        <v>238</v>
      </c>
      <c r="I34" s="292"/>
      <c r="J34" s="44">
        <v>4</v>
      </c>
      <c r="K34" s="44">
        <v>4</v>
      </c>
      <c r="L34" s="44">
        <v>4</v>
      </c>
      <c r="M34" s="72">
        <v>4</v>
      </c>
      <c r="N34" s="291" t="s">
        <v>238</v>
      </c>
      <c r="O34" s="292"/>
      <c r="P34" s="44">
        <v>2</v>
      </c>
      <c r="Q34" s="44">
        <v>2</v>
      </c>
      <c r="R34" s="44">
        <v>4</v>
      </c>
      <c r="S34" s="75">
        <v>4</v>
      </c>
      <c r="T34" s="272" t="s">
        <v>238</v>
      </c>
      <c r="U34" s="273"/>
      <c r="V34" s="44">
        <v>12</v>
      </c>
      <c r="W34" s="44">
        <v>12</v>
      </c>
      <c r="X34" s="44">
        <v>8</v>
      </c>
      <c r="Y34" s="72">
        <v>8</v>
      </c>
      <c r="AA34" s="162">
        <f>D34+F34+J34+L34+P34+R34+V34+X34</f>
        <v>38</v>
      </c>
    </row>
    <row r="35" spans="1:30" ht="17.25" thickBot="1">
      <c r="A35" s="269"/>
      <c r="B35" s="270" t="s">
        <v>239</v>
      </c>
      <c r="C35" s="271"/>
      <c r="D35" s="199">
        <f>D34+D19</f>
        <v>19</v>
      </c>
      <c r="E35" s="199">
        <f>E34+E19</f>
        <v>19</v>
      </c>
      <c r="F35" s="199">
        <f>F34+F19</f>
        <v>20</v>
      </c>
      <c r="G35" s="200">
        <f>G34+G19</f>
        <v>20</v>
      </c>
      <c r="H35" s="270" t="s">
        <v>239</v>
      </c>
      <c r="I35" s="271"/>
      <c r="J35" s="199">
        <f>J34+J19</f>
        <v>18</v>
      </c>
      <c r="K35" s="199">
        <f>K34+K19</f>
        <v>18</v>
      </c>
      <c r="L35" s="199">
        <f>L34+L19</f>
        <v>17</v>
      </c>
      <c r="M35" s="200">
        <f>M34+M19</f>
        <v>17</v>
      </c>
      <c r="N35" s="270" t="s">
        <v>239</v>
      </c>
      <c r="O35" s="271"/>
      <c r="P35" s="199">
        <f>P34+P19</f>
        <v>13</v>
      </c>
      <c r="Q35" s="199">
        <f>Q34+Q19</f>
        <v>13</v>
      </c>
      <c r="R35" s="199">
        <f>R34+R19</f>
        <v>16</v>
      </c>
      <c r="S35" s="200">
        <f>S34+S19</f>
        <v>16</v>
      </c>
      <c r="T35" s="270" t="s">
        <v>239</v>
      </c>
      <c r="U35" s="271"/>
      <c r="V35" s="199">
        <f>V34+V19</f>
        <v>12</v>
      </c>
      <c r="W35" s="199">
        <f>W34+W19</f>
        <v>12</v>
      </c>
      <c r="X35" s="199">
        <f>X34+X19</f>
        <v>13</v>
      </c>
      <c r="Y35" s="200">
        <f>Y34+Y19</f>
        <v>13</v>
      </c>
      <c r="AA35" s="162">
        <f>AA20+AA34</f>
        <v>128</v>
      </c>
      <c r="AC35" s="162" t="s">
        <v>236</v>
      </c>
      <c r="AD35" s="162">
        <f>AE28</f>
        <v>38</v>
      </c>
    </row>
    <row r="36" spans="1:27" ht="15.75">
      <c r="A36" s="293" t="s">
        <v>240</v>
      </c>
      <c r="B36" s="294"/>
      <c r="C36" s="266" t="s">
        <v>241</v>
      </c>
      <c r="D36" s="266"/>
      <c r="E36" s="266"/>
      <c r="F36" s="266"/>
      <c r="G36" s="266"/>
      <c r="H36" s="201" t="s">
        <v>242</v>
      </c>
      <c r="I36" s="267" t="s">
        <v>243</v>
      </c>
      <c r="J36" s="267"/>
      <c r="K36" s="267"/>
      <c r="L36" s="267"/>
      <c r="M36" s="267"/>
      <c r="N36" s="201" t="s">
        <v>244</v>
      </c>
      <c r="O36" s="266" t="s">
        <v>245</v>
      </c>
      <c r="P36" s="266"/>
      <c r="Q36" s="266"/>
      <c r="R36" s="266"/>
      <c r="S36" s="266"/>
      <c r="T36" s="202" t="s">
        <v>246</v>
      </c>
      <c r="U36" s="289" t="s">
        <v>247</v>
      </c>
      <c r="V36" s="289"/>
      <c r="W36" s="289"/>
      <c r="X36" s="289"/>
      <c r="Y36" s="290"/>
      <c r="AA36" s="162">
        <f>AA33+AA19</f>
        <v>103</v>
      </c>
    </row>
    <row r="37" spans="1:27" ht="16.5" thickBot="1">
      <c r="A37" s="264" t="s">
        <v>248</v>
      </c>
      <c r="B37" s="265"/>
      <c r="C37" s="281">
        <f>AC13</f>
        <v>29</v>
      </c>
      <c r="D37" s="282"/>
      <c r="E37" s="282"/>
      <c r="F37" s="282"/>
      <c r="G37" s="265"/>
      <c r="H37" s="203">
        <f>AD13</f>
        <v>61</v>
      </c>
      <c r="I37" s="281">
        <f>AE13</f>
        <v>38</v>
      </c>
      <c r="J37" s="282"/>
      <c r="K37" s="282"/>
      <c r="L37" s="282"/>
      <c r="M37" s="265"/>
      <c r="N37" s="204" t="s">
        <v>249</v>
      </c>
      <c r="O37" s="281">
        <f>C37+H37</f>
        <v>90</v>
      </c>
      <c r="P37" s="282"/>
      <c r="Q37" s="282"/>
      <c r="R37" s="282"/>
      <c r="S37" s="265"/>
      <c r="T37" s="205">
        <f>I37+N37</f>
        <v>38</v>
      </c>
      <c r="U37" s="358">
        <f>O37+T37</f>
        <v>128</v>
      </c>
      <c r="V37" s="359"/>
      <c r="W37" s="359"/>
      <c r="X37" s="359"/>
      <c r="Y37" s="360"/>
      <c r="AA37" s="162">
        <f>128-AA36</f>
        <v>25</v>
      </c>
    </row>
    <row r="38" spans="1:27" ht="15.75">
      <c r="A38" s="224"/>
      <c r="B38" s="262" t="s">
        <v>324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06"/>
      <c r="AA38" s="225"/>
    </row>
    <row r="39" spans="1:29" ht="15.75">
      <c r="A39" s="207"/>
      <c r="B39" s="263" t="s">
        <v>250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08"/>
      <c r="AB39" s="225">
        <f>D36+F36+J36+L36+P36+R36+V36+X36</f>
        <v>0</v>
      </c>
      <c r="AC39" s="162">
        <f>E36+G36+K36+M36+Q36+S36+W36+Y36</f>
        <v>0</v>
      </c>
    </row>
    <row r="40" spans="1:33" s="209" customFormat="1" ht="15.75">
      <c r="A40" s="207"/>
      <c r="B40" s="263" t="s">
        <v>251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06"/>
      <c r="V40" s="206"/>
      <c r="W40" s="206"/>
      <c r="X40" s="206"/>
      <c r="Y40" s="206"/>
      <c r="Z40" s="162"/>
      <c r="AA40" s="162"/>
      <c r="AB40" s="162"/>
      <c r="AC40" s="162"/>
      <c r="AD40" s="162"/>
      <c r="AE40" s="162"/>
      <c r="AF40" s="162"/>
      <c r="AG40" s="162"/>
    </row>
    <row r="41" spans="1:25" s="206" customFormat="1" ht="16.5" customHeight="1">
      <c r="A41" s="210" t="s">
        <v>193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</row>
    <row r="42" spans="1:25" s="206" customFormat="1" ht="15.75">
      <c r="A42" s="208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spans="2:25" s="206" customFormat="1" ht="15.75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</row>
    <row r="44" s="162" customFormat="1" ht="15.75"/>
    <row r="45" spans="2:25" s="162" customFormat="1" ht="15.75">
      <c r="B45" s="164"/>
      <c r="E45" s="164"/>
      <c r="F45" s="164"/>
      <c r="G45" s="164"/>
      <c r="H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211"/>
    </row>
    <row r="46" spans="2:25" s="162" customFormat="1" ht="15.75">
      <c r="B46" s="164"/>
      <c r="D46" s="212"/>
      <c r="E46" s="164"/>
      <c r="F46" s="164"/>
      <c r="G46" s="164"/>
      <c r="H46" s="164"/>
      <c r="J46" s="212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211"/>
    </row>
    <row r="47" spans="2:25" s="162" customFormat="1" ht="15.75">
      <c r="B47" s="164"/>
      <c r="D47" s="212"/>
      <c r="E47" s="164"/>
      <c r="F47" s="164"/>
      <c r="G47" s="164"/>
      <c r="H47" s="164"/>
      <c r="J47" s="212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211"/>
    </row>
    <row r="48" spans="3:10" ht="15.75">
      <c r="C48" s="162"/>
      <c r="D48" s="212"/>
      <c r="I48" s="162"/>
      <c r="J48" s="212"/>
    </row>
  </sheetData>
  <sheetProtection/>
  <mergeCells count="45">
    <mergeCell ref="T34:U34"/>
    <mergeCell ref="B40:T40"/>
    <mergeCell ref="O37:S37"/>
    <mergeCell ref="U36:Y36"/>
    <mergeCell ref="I37:M37"/>
    <mergeCell ref="H34:I34"/>
    <mergeCell ref="N35:O35"/>
    <mergeCell ref="T35:U35"/>
    <mergeCell ref="N34:O34"/>
    <mergeCell ref="A36:B36"/>
    <mergeCell ref="A5:A19"/>
    <mergeCell ref="B19:C19"/>
    <mergeCell ref="V3:W3"/>
    <mergeCell ref="T3:U3"/>
    <mergeCell ref="R3:S3"/>
    <mergeCell ref="A1:Y1"/>
    <mergeCell ref="P2:Y2"/>
    <mergeCell ref="L3:M3"/>
    <mergeCell ref="X3:Y3"/>
    <mergeCell ref="H35:I35"/>
    <mergeCell ref="N3:O3"/>
    <mergeCell ref="C37:G37"/>
    <mergeCell ref="T19:U19"/>
    <mergeCell ref="A2:G2"/>
    <mergeCell ref="H2:M2"/>
    <mergeCell ref="A3:A4"/>
    <mergeCell ref="B3:C3"/>
    <mergeCell ref="H19:I19"/>
    <mergeCell ref="J3:K3"/>
    <mergeCell ref="A20:A35"/>
    <mergeCell ref="B35:C35"/>
    <mergeCell ref="B34:C34"/>
    <mergeCell ref="B41:Y41"/>
    <mergeCell ref="D3:E3"/>
    <mergeCell ref="P3:Q3"/>
    <mergeCell ref="U37:Y37"/>
    <mergeCell ref="F3:G3"/>
    <mergeCell ref="H3:I3"/>
    <mergeCell ref="N19:O19"/>
    <mergeCell ref="B38:X38"/>
    <mergeCell ref="B39:X39"/>
    <mergeCell ref="A37:B37"/>
    <mergeCell ref="C36:G36"/>
    <mergeCell ref="I36:M36"/>
    <mergeCell ref="O36:S36"/>
  </mergeCells>
  <printOptions horizontalCentered="1" verticalCentered="1"/>
  <pageMargins left="0" right="0.16" top="0" bottom="0" header="0.11811023622047245" footer="0"/>
  <pageSetup horizontalDpi="360" verticalDpi="36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J6" sqref="J6"/>
    </sheetView>
  </sheetViews>
  <sheetFormatPr defaultColWidth="9.00390625" defaultRowHeight="16.5"/>
  <cols>
    <col min="1" max="1" width="5.125" style="0" customWidth="1"/>
    <col min="2" max="2" width="18.50390625" style="0" customWidth="1"/>
    <col min="3" max="3" width="4.00390625" style="0" customWidth="1"/>
    <col min="4" max="5" width="4.375" style="0" customWidth="1"/>
    <col min="6" max="6" width="16.75390625" style="0" customWidth="1"/>
    <col min="7" max="7" width="4.00390625" style="0" customWidth="1"/>
    <col min="8" max="8" width="4.25390625" style="0" customWidth="1"/>
    <col min="9" max="9" width="4.50390625" style="0" customWidth="1"/>
    <col min="10" max="10" width="22.125" style="0" customWidth="1"/>
    <col min="11" max="11" width="4.125" style="0" customWidth="1"/>
    <col min="12" max="13" width="4.25390625" style="0" customWidth="1"/>
    <col min="14" max="14" width="13.375" style="0" customWidth="1"/>
    <col min="15" max="15" width="4.25390625" style="0" customWidth="1"/>
    <col min="16" max="16" width="4.75390625" style="0" customWidth="1"/>
    <col min="17" max="17" width="4.625" style="0" customWidth="1"/>
  </cols>
  <sheetData>
    <row r="1" spans="1:17" ht="25.5">
      <c r="A1" s="251" t="s">
        <v>138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22.5" customHeight="1" thickBot="1">
      <c r="A2" s="298" t="s">
        <v>42</v>
      </c>
      <c r="B2" s="298"/>
      <c r="C2" s="298"/>
      <c r="D2" s="298"/>
      <c r="E2" s="299" t="s">
        <v>84</v>
      </c>
      <c r="F2" s="299"/>
      <c r="G2" s="299"/>
      <c r="H2" s="299"/>
      <c r="I2" s="299"/>
      <c r="J2" s="300" t="s">
        <v>309</v>
      </c>
      <c r="K2" s="301"/>
      <c r="L2" s="301"/>
      <c r="M2" s="301"/>
      <c r="N2" s="301"/>
      <c r="O2" s="301"/>
      <c r="P2" s="301"/>
      <c r="Q2" s="301"/>
    </row>
    <row r="3" spans="1:23" ht="16.5">
      <c r="A3" s="312" t="s">
        <v>6</v>
      </c>
      <c r="B3" s="295" t="s">
        <v>313</v>
      </c>
      <c r="C3" s="314"/>
      <c r="D3" s="314"/>
      <c r="E3" s="315"/>
      <c r="F3" s="295" t="s">
        <v>316</v>
      </c>
      <c r="G3" s="296"/>
      <c r="H3" s="296"/>
      <c r="I3" s="297"/>
      <c r="J3" s="295" t="s">
        <v>319</v>
      </c>
      <c r="K3" s="296"/>
      <c r="L3" s="296"/>
      <c r="M3" s="297"/>
      <c r="N3" s="295" t="s">
        <v>322</v>
      </c>
      <c r="O3" s="296"/>
      <c r="P3" s="296"/>
      <c r="Q3" s="297"/>
      <c r="S3" s="5" t="s">
        <v>23</v>
      </c>
      <c r="T3" s="6"/>
      <c r="U3" s="6"/>
      <c r="V3" s="6"/>
      <c r="W3" s="6"/>
    </row>
    <row r="4" spans="1:23" ht="17.25" thickBot="1">
      <c r="A4" s="313"/>
      <c r="B4" s="61" t="s">
        <v>7</v>
      </c>
      <c r="C4" s="62" t="s">
        <v>1</v>
      </c>
      <c r="D4" s="62" t="s">
        <v>2</v>
      </c>
      <c r="E4" s="63" t="s">
        <v>8</v>
      </c>
      <c r="F4" s="61" t="s">
        <v>7</v>
      </c>
      <c r="G4" s="62" t="s">
        <v>1</v>
      </c>
      <c r="H4" s="62" t="s">
        <v>2</v>
      </c>
      <c r="I4" s="63" t="s">
        <v>8</v>
      </c>
      <c r="J4" s="61" t="s">
        <v>7</v>
      </c>
      <c r="K4" s="62" t="s">
        <v>1</v>
      </c>
      <c r="L4" s="62" t="s">
        <v>2</v>
      </c>
      <c r="M4" s="64" t="s">
        <v>8</v>
      </c>
      <c r="N4" s="61" t="s">
        <v>7</v>
      </c>
      <c r="O4" s="62" t="s">
        <v>1</v>
      </c>
      <c r="P4" s="62" t="s">
        <v>2</v>
      </c>
      <c r="Q4" s="63" t="s">
        <v>8</v>
      </c>
      <c r="S4" s="7" t="s">
        <v>14</v>
      </c>
      <c r="T4" s="5" t="s">
        <v>15</v>
      </c>
      <c r="U4" s="5" t="s">
        <v>16</v>
      </c>
      <c r="V4" s="5" t="s">
        <v>17</v>
      </c>
      <c r="W4" s="7"/>
    </row>
    <row r="5" spans="1:23" ht="18" thickTop="1">
      <c r="A5" s="305" t="s">
        <v>9</v>
      </c>
      <c r="B5" s="57" t="s">
        <v>57</v>
      </c>
      <c r="C5" s="58">
        <v>2</v>
      </c>
      <c r="D5" s="58">
        <v>0</v>
      </c>
      <c r="E5" s="59">
        <v>2</v>
      </c>
      <c r="F5" s="57" t="s">
        <v>58</v>
      </c>
      <c r="G5" s="58">
        <v>2</v>
      </c>
      <c r="H5" s="58">
        <v>0</v>
      </c>
      <c r="I5" s="59">
        <v>2</v>
      </c>
      <c r="J5" s="57" t="s">
        <v>59</v>
      </c>
      <c r="K5" s="58">
        <v>2</v>
      </c>
      <c r="L5" s="58">
        <v>0</v>
      </c>
      <c r="M5" s="59">
        <v>2</v>
      </c>
      <c r="N5" s="57" t="s">
        <v>60</v>
      </c>
      <c r="O5" s="93">
        <v>2</v>
      </c>
      <c r="P5" s="93">
        <v>3</v>
      </c>
      <c r="Q5" s="94">
        <v>3</v>
      </c>
      <c r="R5" s="23"/>
      <c r="S5" s="8" t="s">
        <v>18</v>
      </c>
      <c r="T5" s="9">
        <f>SUMIF($C$5:$C$7,"=1",$D$5:$D$7)</f>
        <v>0</v>
      </c>
      <c r="U5" s="9">
        <f>SUMIF($C$5:$C$7,"=2",$D$5:$D$7)</f>
        <v>0</v>
      </c>
      <c r="V5" s="10">
        <f>D19</f>
        <v>6</v>
      </c>
      <c r="W5" s="7">
        <f>SUM(T5:V5)</f>
        <v>6</v>
      </c>
    </row>
    <row r="6" spans="1:23" ht="16.5">
      <c r="A6" s="306"/>
      <c r="B6" s="43"/>
      <c r="C6" s="36"/>
      <c r="D6" s="36"/>
      <c r="E6" s="37"/>
      <c r="F6" s="109"/>
      <c r="G6" s="66"/>
      <c r="H6" s="66"/>
      <c r="I6" s="67"/>
      <c r="J6" s="57" t="s">
        <v>61</v>
      </c>
      <c r="K6" s="93">
        <v>2</v>
      </c>
      <c r="L6" s="93">
        <v>3</v>
      </c>
      <c r="M6" s="94">
        <v>3</v>
      </c>
      <c r="N6" s="71"/>
      <c r="O6" s="58"/>
      <c r="P6" s="58"/>
      <c r="Q6" s="59"/>
      <c r="R6" s="21"/>
      <c r="S6" s="11" t="s">
        <v>19</v>
      </c>
      <c r="T6" s="12">
        <f>SUMIF($G$5:$G$7,"=1",$H$5:$H$7)</f>
        <v>0</v>
      </c>
      <c r="U6" s="12">
        <f>SUMIF($G$5:$G$7,"=2",$H$5:$H$7)</f>
        <v>0</v>
      </c>
      <c r="V6" s="13">
        <f>H19</f>
        <v>6</v>
      </c>
      <c r="W6" s="7">
        <f>SUM(T6:V6)</f>
        <v>6</v>
      </c>
    </row>
    <row r="7" spans="1:23" ht="16.5">
      <c r="A7" s="306"/>
      <c r="B7" s="65"/>
      <c r="C7" s="36"/>
      <c r="D7" s="36"/>
      <c r="E7" s="37"/>
      <c r="F7" s="39"/>
      <c r="G7" s="40"/>
      <c r="H7" s="40"/>
      <c r="I7" s="41"/>
      <c r="J7" s="39"/>
      <c r="K7" s="36"/>
      <c r="L7" s="36"/>
      <c r="M7" s="37"/>
      <c r="N7" s="88"/>
      <c r="O7" s="36"/>
      <c r="P7" s="36"/>
      <c r="Q7" s="37"/>
      <c r="R7" s="4"/>
      <c r="S7" s="11" t="s">
        <v>20</v>
      </c>
      <c r="T7" s="12">
        <f>SUMIF($K$5:$K$7,"=1",$L$5:$L$7)</f>
        <v>0</v>
      </c>
      <c r="U7" s="12">
        <f>SUMIF($K$5:$K$7,"=2",$L$5:$L$7)</f>
        <v>3</v>
      </c>
      <c r="V7" s="13">
        <f>L19</f>
        <v>6</v>
      </c>
      <c r="W7" s="7">
        <f>SUM(T7:V7)</f>
        <v>9</v>
      </c>
    </row>
    <row r="8" spans="1:23" ht="17.25" thickBot="1">
      <c r="A8" s="307"/>
      <c r="B8" s="308" t="s">
        <v>0</v>
      </c>
      <c r="C8" s="309"/>
      <c r="D8" s="89">
        <f>SUM(D5:D7)</f>
        <v>0</v>
      </c>
      <c r="E8" s="90">
        <f>SUM(E5:E7)</f>
        <v>2</v>
      </c>
      <c r="F8" s="310" t="s">
        <v>0</v>
      </c>
      <c r="G8" s="311"/>
      <c r="H8" s="91">
        <f>SUM(H5:H7)</f>
        <v>0</v>
      </c>
      <c r="I8" s="91">
        <f>SUM(I5:I7)</f>
        <v>2</v>
      </c>
      <c r="J8" s="308" t="s">
        <v>0</v>
      </c>
      <c r="K8" s="309"/>
      <c r="L8" s="89">
        <f>SUM(L5:L7)</f>
        <v>3</v>
      </c>
      <c r="M8" s="90">
        <f>SUM(M5:M7)</f>
        <v>5</v>
      </c>
      <c r="N8" s="310" t="s">
        <v>0</v>
      </c>
      <c r="O8" s="311"/>
      <c r="P8" s="91">
        <f>SUM(P5:P7)</f>
        <v>3</v>
      </c>
      <c r="Q8" s="107">
        <f>SUM(Q5:Q7)</f>
        <v>3</v>
      </c>
      <c r="R8" s="4"/>
      <c r="S8" s="14" t="s">
        <v>21</v>
      </c>
      <c r="T8" s="15">
        <f>SUMIF($O$5:$O$7,"=1",$P$5:$P$7)</f>
        <v>0</v>
      </c>
      <c r="U8" s="15">
        <f>SUMIF($O$5:$O$7,"=2",$P$5:$P$7)</f>
        <v>3</v>
      </c>
      <c r="V8" s="16">
        <f>P19</f>
        <v>6</v>
      </c>
      <c r="W8" s="7">
        <f>SUM(T8:V8)</f>
        <v>9</v>
      </c>
    </row>
    <row r="9" spans="1:23" ht="16.5">
      <c r="A9" s="306" t="s">
        <v>3</v>
      </c>
      <c r="B9" s="57" t="s">
        <v>62</v>
      </c>
      <c r="C9" s="112">
        <v>3</v>
      </c>
      <c r="D9" s="112">
        <v>3</v>
      </c>
      <c r="E9" s="113">
        <v>3</v>
      </c>
      <c r="F9" s="53" t="s">
        <v>82</v>
      </c>
      <c r="G9" s="47">
        <v>3</v>
      </c>
      <c r="H9" s="47">
        <v>3</v>
      </c>
      <c r="I9" s="48">
        <v>3</v>
      </c>
      <c r="J9" s="115" t="s">
        <v>73</v>
      </c>
      <c r="K9" s="112">
        <v>3</v>
      </c>
      <c r="L9" s="112">
        <v>3</v>
      </c>
      <c r="M9" s="113">
        <v>3</v>
      </c>
      <c r="N9" s="46" t="s">
        <v>89</v>
      </c>
      <c r="O9" s="47">
        <v>3</v>
      </c>
      <c r="P9" s="47">
        <v>3</v>
      </c>
      <c r="Q9" s="48">
        <v>3</v>
      </c>
      <c r="R9" s="4"/>
      <c r="S9" s="5" t="s">
        <v>22</v>
      </c>
      <c r="T9" s="6">
        <f>SUM(T5:T8)</f>
        <v>0</v>
      </c>
      <c r="U9" s="6">
        <f>SUM(U5:U8)</f>
        <v>6</v>
      </c>
      <c r="V9" s="6">
        <f>SUM(V5:V8)</f>
        <v>24</v>
      </c>
      <c r="W9" s="6">
        <f>SUM(W5:W8)</f>
        <v>30</v>
      </c>
    </row>
    <row r="10" spans="1:23" ht="17.25">
      <c r="A10" s="306"/>
      <c r="B10" s="33" t="s">
        <v>63</v>
      </c>
      <c r="C10" s="40">
        <v>3</v>
      </c>
      <c r="D10" s="40">
        <v>3</v>
      </c>
      <c r="E10" s="79">
        <v>3</v>
      </c>
      <c r="F10" s="33" t="s">
        <v>88</v>
      </c>
      <c r="G10" s="40">
        <v>3</v>
      </c>
      <c r="H10" s="40">
        <v>3</v>
      </c>
      <c r="I10" s="41">
        <v>3</v>
      </c>
      <c r="J10" s="116" t="s">
        <v>74</v>
      </c>
      <c r="K10" s="40">
        <v>3</v>
      </c>
      <c r="L10" s="40">
        <v>3</v>
      </c>
      <c r="M10" s="79">
        <v>3</v>
      </c>
      <c r="N10" s="54" t="s">
        <v>80</v>
      </c>
      <c r="O10" s="40">
        <v>3</v>
      </c>
      <c r="P10" s="40">
        <v>3</v>
      </c>
      <c r="Q10" s="41">
        <v>3</v>
      </c>
      <c r="R10" s="20"/>
      <c r="S10" s="6"/>
      <c r="T10" s="6"/>
      <c r="U10" s="6"/>
      <c r="V10" s="6"/>
      <c r="W10" s="7"/>
    </row>
    <row r="11" spans="1:23" ht="17.25">
      <c r="A11" s="306"/>
      <c r="B11" s="43" t="s">
        <v>132</v>
      </c>
      <c r="C11" s="40">
        <v>3</v>
      </c>
      <c r="D11" s="40">
        <v>3</v>
      </c>
      <c r="E11" s="79">
        <v>3</v>
      </c>
      <c r="F11" s="42" t="s">
        <v>68</v>
      </c>
      <c r="G11" s="40">
        <v>3</v>
      </c>
      <c r="H11" s="40">
        <v>3</v>
      </c>
      <c r="I11" s="41">
        <v>3</v>
      </c>
      <c r="J11" s="55" t="s">
        <v>75</v>
      </c>
      <c r="K11" s="40">
        <v>3</v>
      </c>
      <c r="L11" s="40">
        <v>3</v>
      </c>
      <c r="M11" s="79">
        <v>3</v>
      </c>
      <c r="N11" s="43" t="s">
        <v>83</v>
      </c>
      <c r="O11" s="40">
        <v>3</v>
      </c>
      <c r="P11" s="40">
        <v>3</v>
      </c>
      <c r="Q11" s="41">
        <v>3</v>
      </c>
      <c r="R11" s="20"/>
      <c r="S11" s="5" t="s">
        <v>13</v>
      </c>
      <c r="T11" s="1"/>
      <c r="U11" s="6"/>
      <c r="V11" s="6"/>
      <c r="W11" s="7"/>
    </row>
    <row r="12" spans="1:23" ht="18" thickBot="1">
      <c r="A12" s="306"/>
      <c r="B12" s="39" t="s">
        <v>64</v>
      </c>
      <c r="C12" s="36">
        <v>3</v>
      </c>
      <c r="D12" s="40">
        <v>3</v>
      </c>
      <c r="E12" s="79">
        <v>3</v>
      </c>
      <c r="F12" s="54" t="s">
        <v>69</v>
      </c>
      <c r="G12" s="40">
        <v>3</v>
      </c>
      <c r="H12" s="40">
        <v>3</v>
      </c>
      <c r="I12" s="41">
        <v>3</v>
      </c>
      <c r="J12" s="55" t="s">
        <v>76</v>
      </c>
      <c r="K12" s="40">
        <v>3</v>
      </c>
      <c r="L12" s="40">
        <v>3</v>
      </c>
      <c r="M12" s="79">
        <v>3</v>
      </c>
      <c r="N12" s="33"/>
      <c r="O12" s="40"/>
      <c r="P12" s="40"/>
      <c r="Q12" s="41"/>
      <c r="R12" s="20"/>
      <c r="S12" s="7" t="s">
        <v>14</v>
      </c>
      <c r="T12" s="5" t="s">
        <v>15</v>
      </c>
      <c r="U12" s="5" t="s">
        <v>16</v>
      </c>
      <c r="V12" s="5" t="s">
        <v>17</v>
      </c>
      <c r="W12" s="7"/>
    </row>
    <row r="13" spans="1:23" ht="18" thickTop="1">
      <c r="A13" s="306"/>
      <c r="B13" s="43" t="s">
        <v>65</v>
      </c>
      <c r="C13" s="40">
        <v>3</v>
      </c>
      <c r="D13" s="40">
        <v>3</v>
      </c>
      <c r="E13" s="79">
        <v>3</v>
      </c>
      <c r="F13" s="42" t="s">
        <v>70</v>
      </c>
      <c r="G13" s="40">
        <v>3</v>
      </c>
      <c r="H13" s="40">
        <v>3</v>
      </c>
      <c r="I13" s="41">
        <v>3</v>
      </c>
      <c r="J13" s="116" t="s">
        <v>77</v>
      </c>
      <c r="K13" s="40">
        <v>3</v>
      </c>
      <c r="L13" s="40">
        <v>3</v>
      </c>
      <c r="M13" s="79">
        <v>3</v>
      </c>
      <c r="N13" s="33"/>
      <c r="O13" s="40"/>
      <c r="P13" s="40"/>
      <c r="Q13" s="41"/>
      <c r="R13" s="20"/>
      <c r="S13" s="8" t="s">
        <v>18</v>
      </c>
      <c r="T13" s="9">
        <f>SUMIF($C$5:$C$7,"=1",$E$5:$E$7)</f>
        <v>0</v>
      </c>
      <c r="U13" s="9">
        <f>SUMIF($C$5:$C$7,"=2",$E$5:$E$7)</f>
        <v>2</v>
      </c>
      <c r="V13" s="10">
        <f>E19</f>
        <v>6</v>
      </c>
      <c r="W13" s="7">
        <f>SUM(T13:V13)</f>
        <v>8</v>
      </c>
    </row>
    <row r="14" spans="1:23" ht="16.5">
      <c r="A14" s="306"/>
      <c r="B14" s="33" t="s">
        <v>66</v>
      </c>
      <c r="C14" s="40">
        <v>3</v>
      </c>
      <c r="D14" s="40">
        <v>3</v>
      </c>
      <c r="E14" s="79">
        <v>3</v>
      </c>
      <c r="F14" s="42" t="s">
        <v>71</v>
      </c>
      <c r="G14" s="40">
        <v>3</v>
      </c>
      <c r="H14" s="40">
        <v>3</v>
      </c>
      <c r="I14" s="41">
        <v>3</v>
      </c>
      <c r="J14" s="55" t="s">
        <v>86</v>
      </c>
      <c r="K14" s="108">
        <v>3</v>
      </c>
      <c r="L14" s="40">
        <v>3</v>
      </c>
      <c r="M14" s="79">
        <v>3</v>
      </c>
      <c r="N14" s="43"/>
      <c r="O14" s="40"/>
      <c r="P14" s="40"/>
      <c r="Q14" s="41"/>
      <c r="R14" s="21"/>
      <c r="S14" s="11" t="s">
        <v>19</v>
      </c>
      <c r="T14" s="12">
        <f>SUMIF($G$5:$G$7,"=1",$I$5:$I$7)</f>
        <v>0</v>
      </c>
      <c r="U14" s="12">
        <f>SUMIF($G$5:$G$7,"=2",$I$5:$I$7)</f>
        <v>2</v>
      </c>
      <c r="V14" s="13">
        <f>I19</f>
        <v>6</v>
      </c>
      <c r="W14" s="7">
        <f>SUM(T14:V14)</f>
        <v>8</v>
      </c>
    </row>
    <row r="15" spans="1:23" ht="16.5">
      <c r="A15" s="306"/>
      <c r="B15" s="43" t="s">
        <v>67</v>
      </c>
      <c r="C15" s="40">
        <v>3</v>
      </c>
      <c r="D15" s="40">
        <v>3</v>
      </c>
      <c r="E15" s="79">
        <v>3</v>
      </c>
      <c r="F15" s="42" t="s">
        <v>72</v>
      </c>
      <c r="G15" s="40">
        <v>3</v>
      </c>
      <c r="H15" s="40">
        <v>3</v>
      </c>
      <c r="I15" s="41">
        <v>3</v>
      </c>
      <c r="J15" s="117" t="s">
        <v>78</v>
      </c>
      <c r="K15" s="108">
        <v>3</v>
      </c>
      <c r="L15" s="40">
        <v>3</v>
      </c>
      <c r="M15" s="79">
        <v>3</v>
      </c>
      <c r="N15" s="43"/>
      <c r="O15" s="40"/>
      <c r="P15" s="40"/>
      <c r="Q15" s="41"/>
      <c r="R15" s="21"/>
      <c r="S15" s="11" t="s">
        <v>20</v>
      </c>
      <c r="T15" s="12">
        <f>SUMIF($K$5:$K$7,"=1",$M$5:$M$7)</f>
        <v>0</v>
      </c>
      <c r="U15" s="12">
        <f>SUMIF($K$5:$K$7,"=2",$M$5:$M$7)</f>
        <v>5</v>
      </c>
      <c r="V15" s="13">
        <f>M19</f>
        <v>6</v>
      </c>
      <c r="W15" s="7">
        <f>SUM(T15:V15)</f>
        <v>11</v>
      </c>
    </row>
    <row r="16" spans="1:23" ht="17.25" thickBot="1">
      <c r="A16" s="306"/>
      <c r="B16" s="33" t="s">
        <v>85</v>
      </c>
      <c r="C16" s="40">
        <v>3</v>
      </c>
      <c r="D16" s="40">
        <v>3</v>
      </c>
      <c r="E16" s="79">
        <v>3</v>
      </c>
      <c r="F16" s="43"/>
      <c r="G16" s="38"/>
      <c r="H16" s="38"/>
      <c r="I16" s="56"/>
      <c r="J16" s="118" t="s">
        <v>79</v>
      </c>
      <c r="K16" s="40">
        <v>3</v>
      </c>
      <c r="L16" s="40">
        <v>3</v>
      </c>
      <c r="M16" s="79">
        <v>3</v>
      </c>
      <c r="N16" s="33"/>
      <c r="O16" s="40"/>
      <c r="P16" s="40"/>
      <c r="Q16" s="41"/>
      <c r="R16" s="22"/>
      <c r="S16" s="14" t="s">
        <v>21</v>
      </c>
      <c r="T16" s="15">
        <f>SUMIF($O$5:$O$7,"=1",$Q$5:$Q$7)</f>
        <v>0</v>
      </c>
      <c r="U16" s="15">
        <f>SUMIF($O$5:$O$7,"=2",$Q$5:$Q$7)</f>
        <v>3</v>
      </c>
      <c r="V16" s="16">
        <f>Q19</f>
        <v>6</v>
      </c>
      <c r="W16" s="7">
        <f>SUM(T16:V16)</f>
        <v>9</v>
      </c>
    </row>
    <row r="17" spans="1:23" ht="17.25" thickTop="1">
      <c r="A17" s="306"/>
      <c r="B17" s="33"/>
      <c r="C17" s="40"/>
      <c r="D17" s="40"/>
      <c r="E17" s="79"/>
      <c r="F17" s="43"/>
      <c r="G17" s="38"/>
      <c r="H17" s="38"/>
      <c r="I17" s="56"/>
      <c r="J17" s="119"/>
      <c r="K17" s="36"/>
      <c r="L17" s="36"/>
      <c r="M17" s="120"/>
      <c r="N17" s="39"/>
      <c r="O17" s="40"/>
      <c r="P17" s="40"/>
      <c r="Q17" s="41"/>
      <c r="R17" s="22"/>
      <c r="S17" s="5" t="s">
        <v>22</v>
      </c>
      <c r="T17" s="6">
        <f>SUM(T13:T16)</f>
        <v>0</v>
      </c>
      <c r="U17" s="6">
        <f>SUM(U13:U16)</f>
        <v>12</v>
      </c>
      <c r="V17" s="6">
        <f>SUM(V13:V16)</f>
        <v>24</v>
      </c>
      <c r="W17" s="123">
        <f>SUM(W13:W16)</f>
        <v>36</v>
      </c>
    </row>
    <row r="18" spans="1:18" ht="16.5">
      <c r="A18" s="306"/>
      <c r="B18" s="68"/>
      <c r="C18" s="40"/>
      <c r="D18" s="40"/>
      <c r="E18" s="79"/>
      <c r="F18" s="33"/>
      <c r="G18" s="40"/>
      <c r="H18" s="40"/>
      <c r="I18" s="41"/>
      <c r="J18" s="55"/>
      <c r="K18" s="40"/>
      <c r="L18" s="40"/>
      <c r="M18" s="79"/>
      <c r="N18" s="33"/>
      <c r="O18" s="31"/>
      <c r="P18" s="31"/>
      <c r="Q18" s="87"/>
      <c r="R18" s="22"/>
    </row>
    <row r="19" spans="1:17" ht="16.5">
      <c r="A19" s="306"/>
      <c r="B19" s="324" t="s">
        <v>4</v>
      </c>
      <c r="C19" s="304"/>
      <c r="D19" s="28">
        <v>6</v>
      </c>
      <c r="E19" s="114">
        <v>6</v>
      </c>
      <c r="F19" s="302" t="s">
        <v>4</v>
      </c>
      <c r="G19" s="303"/>
      <c r="H19" s="28">
        <v>6</v>
      </c>
      <c r="I19" s="29">
        <v>6</v>
      </c>
      <c r="J19" s="304" t="s">
        <v>4</v>
      </c>
      <c r="K19" s="303"/>
      <c r="L19" s="28">
        <v>6</v>
      </c>
      <c r="M19" s="114">
        <v>6</v>
      </c>
      <c r="N19" s="302" t="s">
        <v>4</v>
      </c>
      <c r="O19" s="303"/>
      <c r="P19" s="28">
        <v>6</v>
      </c>
      <c r="Q19" s="29">
        <v>6</v>
      </c>
    </row>
    <row r="20" spans="1:17" ht="17.25" thickBot="1">
      <c r="A20" s="306"/>
      <c r="B20" s="319" t="s">
        <v>5</v>
      </c>
      <c r="C20" s="320"/>
      <c r="D20" s="30">
        <f>D8+D19</f>
        <v>6</v>
      </c>
      <c r="E20" s="30">
        <f>E8+E19</f>
        <v>8</v>
      </c>
      <c r="F20" s="321" t="s">
        <v>5</v>
      </c>
      <c r="G20" s="322"/>
      <c r="H20" s="30">
        <f>H8+H19</f>
        <v>6</v>
      </c>
      <c r="I20" s="122">
        <f>I8+I19</f>
        <v>8</v>
      </c>
      <c r="J20" s="323" t="s">
        <v>5</v>
      </c>
      <c r="K20" s="322"/>
      <c r="L20" s="30">
        <f>L8+L19</f>
        <v>9</v>
      </c>
      <c r="M20" s="121">
        <f>M8+M19</f>
        <v>11</v>
      </c>
      <c r="N20" s="321" t="s">
        <v>5</v>
      </c>
      <c r="O20" s="322"/>
      <c r="P20" s="30">
        <f>P8+P19</f>
        <v>9</v>
      </c>
      <c r="Q20" s="27">
        <f>Q8+Q19</f>
        <v>9</v>
      </c>
    </row>
    <row r="21" spans="1:17" ht="16.5">
      <c r="A21" s="325" t="s">
        <v>24</v>
      </c>
      <c r="B21" s="326"/>
      <c r="C21" s="337" t="s">
        <v>25</v>
      </c>
      <c r="D21" s="337"/>
      <c r="E21" s="338"/>
      <c r="F21" s="19" t="s">
        <v>26</v>
      </c>
      <c r="G21" s="339" t="s">
        <v>27</v>
      </c>
      <c r="H21" s="327"/>
      <c r="I21" s="340"/>
      <c r="J21" s="19" t="s">
        <v>28</v>
      </c>
      <c r="K21" s="339" t="s">
        <v>29</v>
      </c>
      <c r="L21" s="327"/>
      <c r="M21" s="340"/>
      <c r="N21" s="19" t="s">
        <v>30</v>
      </c>
      <c r="O21" s="327" t="s">
        <v>31</v>
      </c>
      <c r="P21" s="327"/>
      <c r="Q21" s="328"/>
    </row>
    <row r="22" spans="1:17" ht="18" thickBot="1">
      <c r="A22" s="335" t="s">
        <v>32</v>
      </c>
      <c r="B22" s="336"/>
      <c r="C22" s="329">
        <v>0</v>
      </c>
      <c r="D22" s="329"/>
      <c r="E22" s="330"/>
      <c r="F22" s="69">
        <v>6</v>
      </c>
      <c r="G22" s="331">
        <v>24</v>
      </c>
      <c r="H22" s="332"/>
      <c r="I22" s="333"/>
      <c r="J22" s="70">
        <v>0</v>
      </c>
      <c r="K22" s="331">
        <f>C22+F22</f>
        <v>6</v>
      </c>
      <c r="L22" s="332"/>
      <c r="M22" s="333"/>
      <c r="N22" s="69">
        <f>G22+J22</f>
        <v>24</v>
      </c>
      <c r="O22" s="332">
        <f>K22+N22</f>
        <v>30</v>
      </c>
      <c r="P22" s="332"/>
      <c r="Q22" s="334"/>
    </row>
    <row r="23" spans="2:17" ht="16.5">
      <c r="B23" s="316" t="s">
        <v>136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</row>
    <row r="24" spans="2:18" ht="16.5">
      <c r="B24" s="318" t="s">
        <v>87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"/>
      <c r="R24" s="2"/>
    </row>
    <row r="25" spans="2:20" ht="16.5">
      <c r="B25" s="318" t="s">
        <v>81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R25" s="3"/>
      <c r="S25" s="25">
        <f>D20+H20+L20+P20</f>
        <v>30</v>
      </c>
      <c r="T25" s="25">
        <f>E20+I20+M20+Q20</f>
        <v>36</v>
      </c>
    </row>
    <row r="26" spans="2:25" ht="16.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W26" s="111"/>
      <c r="X26" s="111"/>
      <c r="Y26" s="111"/>
    </row>
    <row r="29" spans="19:22" ht="16.5">
      <c r="S29" s="111"/>
      <c r="T29" s="111"/>
      <c r="U29" s="111"/>
      <c r="V29" s="111"/>
    </row>
  </sheetData>
  <sheetProtection/>
  <mergeCells count="36">
    <mergeCell ref="B25:P25"/>
    <mergeCell ref="O21:Q21"/>
    <mergeCell ref="C22:E22"/>
    <mergeCell ref="G22:I22"/>
    <mergeCell ref="K22:M22"/>
    <mergeCell ref="O22:Q22"/>
    <mergeCell ref="A22:B22"/>
    <mergeCell ref="C21:E21"/>
    <mergeCell ref="G21:I21"/>
    <mergeCell ref="K21:M21"/>
    <mergeCell ref="A9:A20"/>
    <mergeCell ref="B23:Q23"/>
    <mergeCell ref="B24:P24"/>
    <mergeCell ref="N19:O19"/>
    <mergeCell ref="B20:C20"/>
    <mergeCell ref="F20:G20"/>
    <mergeCell ref="J20:K20"/>
    <mergeCell ref="N20:O20"/>
    <mergeCell ref="B19:C19"/>
    <mergeCell ref="A21:B21"/>
    <mergeCell ref="F19:G19"/>
    <mergeCell ref="J19:K19"/>
    <mergeCell ref="N3:Q3"/>
    <mergeCell ref="A5:A8"/>
    <mergeCell ref="B8:C8"/>
    <mergeCell ref="F8:G8"/>
    <mergeCell ref="J8:K8"/>
    <mergeCell ref="N8:O8"/>
    <mergeCell ref="A3:A4"/>
    <mergeCell ref="B3:E3"/>
    <mergeCell ref="F3:I3"/>
    <mergeCell ref="J3:M3"/>
    <mergeCell ref="A1:Q1"/>
    <mergeCell ref="A2:D2"/>
    <mergeCell ref="E2:I2"/>
    <mergeCell ref="J2:Q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F3" sqref="F3:I3"/>
    </sheetView>
  </sheetViews>
  <sheetFormatPr defaultColWidth="9.00390625" defaultRowHeight="16.5"/>
  <cols>
    <col min="1" max="1" width="3.125" style="0" customWidth="1"/>
    <col min="2" max="2" width="21.375" style="0" customWidth="1"/>
    <col min="3" max="5" width="3.875" style="0" customWidth="1"/>
    <col min="6" max="6" width="22.875" style="0" customWidth="1"/>
    <col min="7" max="9" width="3.875" style="0" customWidth="1"/>
    <col min="10" max="10" width="23.00390625" style="0" customWidth="1"/>
    <col min="11" max="13" width="3.875" style="0" customWidth="1"/>
    <col min="14" max="14" width="22.125" style="0" customWidth="1"/>
    <col min="15" max="17" width="3.875" style="0" customWidth="1"/>
  </cols>
  <sheetData>
    <row r="1" spans="1:17" ht="25.5">
      <c r="A1" s="341" t="s">
        <v>56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</row>
    <row r="2" spans="1:17" ht="34.5" customHeight="1" thickBot="1">
      <c r="A2" s="299" t="s">
        <v>42</v>
      </c>
      <c r="B2" s="299"/>
      <c r="C2" s="299"/>
      <c r="D2" s="299"/>
      <c r="E2" s="299" t="s">
        <v>53</v>
      </c>
      <c r="F2" s="299"/>
      <c r="G2" s="299"/>
      <c r="H2" s="299"/>
      <c r="I2" s="299"/>
      <c r="J2" s="301" t="s">
        <v>310</v>
      </c>
      <c r="K2" s="301"/>
      <c r="L2" s="301"/>
      <c r="M2" s="301"/>
      <c r="N2" s="301"/>
      <c r="O2" s="301"/>
      <c r="P2" s="301"/>
      <c r="Q2" s="301"/>
    </row>
    <row r="3" spans="1:23" ht="16.5">
      <c r="A3" s="312" t="s">
        <v>6</v>
      </c>
      <c r="B3" s="348" t="s">
        <v>313</v>
      </c>
      <c r="C3" s="349"/>
      <c r="D3" s="349"/>
      <c r="E3" s="350"/>
      <c r="F3" s="348" t="s">
        <v>316</v>
      </c>
      <c r="G3" s="349"/>
      <c r="H3" s="349"/>
      <c r="I3" s="350"/>
      <c r="J3" s="348" t="s">
        <v>319</v>
      </c>
      <c r="K3" s="349"/>
      <c r="L3" s="349"/>
      <c r="M3" s="350"/>
      <c r="N3" s="348" t="s">
        <v>322</v>
      </c>
      <c r="O3" s="349"/>
      <c r="P3" s="349"/>
      <c r="Q3" s="350"/>
      <c r="S3" s="5" t="s">
        <v>23</v>
      </c>
      <c r="T3" s="6"/>
      <c r="U3" s="6"/>
      <c r="V3" s="6"/>
      <c r="W3" s="6"/>
    </row>
    <row r="4" spans="1:23" ht="17.25" thickBot="1">
      <c r="A4" s="313"/>
      <c r="B4" s="61" t="s">
        <v>7</v>
      </c>
      <c r="C4" s="62" t="s">
        <v>1</v>
      </c>
      <c r="D4" s="62" t="s">
        <v>2</v>
      </c>
      <c r="E4" s="63" t="s">
        <v>8</v>
      </c>
      <c r="F4" s="61" t="s">
        <v>7</v>
      </c>
      <c r="G4" s="62" t="s">
        <v>1</v>
      </c>
      <c r="H4" s="62" t="s">
        <v>2</v>
      </c>
      <c r="I4" s="63" t="s">
        <v>8</v>
      </c>
      <c r="J4" s="127" t="s">
        <v>7</v>
      </c>
      <c r="K4" s="128" t="s">
        <v>1</v>
      </c>
      <c r="L4" s="128" t="s">
        <v>2</v>
      </c>
      <c r="M4" s="129" t="s">
        <v>8</v>
      </c>
      <c r="N4" s="127" t="s">
        <v>7</v>
      </c>
      <c r="O4" s="128" t="s">
        <v>1</v>
      </c>
      <c r="P4" s="128" t="s">
        <v>2</v>
      </c>
      <c r="Q4" s="138" t="s">
        <v>8</v>
      </c>
      <c r="S4" s="7" t="s">
        <v>14</v>
      </c>
      <c r="T4" s="5" t="s">
        <v>15</v>
      </c>
      <c r="U4" s="5" t="s">
        <v>16</v>
      </c>
      <c r="V4" s="5" t="s">
        <v>17</v>
      </c>
      <c r="W4" s="7"/>
    </row>
    <row r="5" spans="1:23" ht="18" customHeight="1" thickTop="1">
      <c r="A5" s="305" t="s">
        <v>9</v>
      </c>
      <c r="B5" s="57" t="s">
        <v>47</v>
      </c>
      <c r="C5" s="93">
        <v>2</v>
      </c>
      <c r="D5" s="93">
        <v>2</v>
      </c>
      <c r="E5" s="94">
        <v>2</v>
      </c>
      <c r="F5" s="143" t="s">
        <v>92</v>
      </c>
      <c r="G5" s="93">
        <v>1</v>
      </c>
      <c r="H5" s="93">
        <v>2</v>
      </c>
      <c r="I5" s="124">
        <v>2</v>
      </c>
      <c r="J5" s="140" t="s">
        <v>91</v>
      </c>
      <c r="K5" s="131">
        <v>1</v>
      </c>
      <c r="L5" s="131">
        <v>1</v>
      </c>
      <c r="M5" s="135">
        <v>1</v>
      </c>
      <c r="N5" s="140" t="s">
        <v>125</v>
      </c>
      <c r="O5" s="131">
        <v>1</v>
      </c>
      <c r="P5" s="131">
        <v>1</v>
      </c>
      <c r="Q5" s="132">
        <v>1</v>
      </c>
      <c r="R5" s="23"/>
      <c r="S5" s="8" t="s">
        <v>18</v>
      </c>
      <c r="T5" s="9">
        <f>SUMIF($C$5:$C$12,"=1",$D$5:$D$12)</f>
        <v>8</v>
      </c>
      <c r="U5" s="9">
        <f>SUMIF($C$5:$C$12,"=2",$D$5:$D$12)</f>
        <v>9</v>
      </c>
      <c r="V5" s="10">
        <f>D27</f>
        <v>2</v>
      </c>
      <c r="W5" s="7">
        <f>T5+U5+V5</f>
        <v>19</v>
      </c>
    </row>
    <row r="6" spans="1:23" ht="16.5">
      <c r="A6" s="306"/>
      <c r="B6" s="142" t="s">
        <v>90</v>
      </c>
      <c r="C6" s="95">
        <v>1</v>
      </c>
      <c r="D6" s="95">
        <v>2</v>
      </c>
      <c r="E6" s="96">
        <v>2</v>
      </c>
      <c r="F6" s="142" t="s">
        <v>52</v>
      </c>
      <c r="G6" s="95">
        <v>1</v>
      </c>
      <c r="H6" s="95">
        <v>1</v>
      </c>
      <c r="I6" s="125">
        <v>1</v>
      </c>
      <c r="J6" s="33" t="s">
        <v>35</v>
      </c>
      <c r="K6" s="95">
        <v>2</v>
      </c>
      <c r="L6" s="95">
        <v>2</v>
      </c>
      <c r="M6" s="125">
        <v>2</v>
      </c>
      <c r="N6" s="33" t="s">
        <v>133</v>
      </c>
      <c r="O6" s="95">
        <v>2</v>
      </c>
      <c r="P6" s="95">
        <v>2</v>
      </c>
      <c r="Q6" s="96">
        <v>2</v>
      </c>
      <c r="R6" s="21"/>
      <c r="S6" s="11" t="s">
        <v>19</v>
      </c>
      <c r="T6" s="12">
        <f>SUMIF($G$5:$G$12,"=1",$H$5:$H$12)</f>
        <v>5</v>
      </c>
      <c r="U6" s="12">
        <f>SUMIF($G$5:$G$12,"=2",$H$5:$H$12)</f>
        <v>12</v>
      </c>
      <c r="V6" s="13">
        <f>H27</f>
        <v>2</v>
      </c>
      <c r="W6" s="7">
        <f>T6+U6+V6</f>
        <v>19</v>
      </c>
    </row>
    <row r="7" spans="1:23" ht="17.25">
      <c r="A7" s="306"/>
      <c r="B7" s="43" t="s">
        <v>49</v>
      </c>
      <c r="C7" s="95">
        <v>2</v>
      </c>
      <c r="D7" s="95">
        <v>2</v>
      </c>
      <c r="E7" s="96">
        <v>2</v>
      </c>
      <c r="F7" s="142" t="s">
        <v>90</v>
      </c>
      <c r="G7" s="95">
        <v>1</v>
      </c>
      <c r="H7" s="95">
        <v>2</v>
      </c>
      <c r="I7" s="125">
        <v>2</v>
      </c>
      <c r="J7" s="43" t="s">
        <v>96</v>
      </c>
      <c r="K7" s="95">
        <v>2</v>
      </c>
      <c r="L7" s="95">
        <v>2</v>
      </c>
      <c r="M7" s="125">
        <v>2</v>
      </c>
      <c r="N7" s="43" t="s">
        <v>46</v>
      </c>
      <c r="O7" s="95">
        <v>2</v>
      </c>
      <c r="P7" s="95">
        <v>2</v>
      </c>
      <c r="Q7" s="96">
        <v>2</v>
      </c>
      <c r="R7" s="20"/>
      <c r="S7" s="11" t="s">
        <v>20</v>
      </c>
      <c r="T7" s="12">
        <f>SUMIF($K$5:$K$12,"=1",$L$5:$L$12)</f>
        <v>1</v>
      </c>
      <c r="U7" s="12">
        <f>SUMIF($K$5:$K$12,"=2",$L$5:$L$12)</f>
        <v>13</v>
      </c>
      <c r="V7" s="13">
        <f>L27</f>
        <v>4</v>
      </c>
      <c r="W7" s="7">
        <f>T7+U7+V7</f>
        <v>18</v>
      </c>
    </row>
    <row r="8" spans="1:23" ht="18" thickBot="1">
      <c r="A8" s="306"/>
      <c r="B8" s="33" t="s">
        <v>128</v>
      </c>
      <c r="C8" s="31">
        <v>2</v>
      </c>
      <c r="D8" s="31">
        <v>2</v>
      </c>
      <c r="E8" s="31">
        <v>2</v>
      </c>
      <c r="F8" s="42" t="s">
        <v>50</v>
      </c>
      <c r="G8" s="80">
        <v>2</v>
      </c>
      <c r="H8" s="80">
        <v>2</v>
      </c>
      <c r="I8" s="83">
        <v>2</v>
      </c>
      <c r="J8" s="43" t="s">
        <v>51</v>
      </c>
      <c r="K8" s="95">
        <v>2</v>
      </c>
      <c r="L8" s="95">
        <v>3</v>
      </c>
      <c r="M8" s="125">
        <v>3</v>
      </c>
      <c r="N8" s="43" t="s">
        <v>45</v>
      </c>
      <c r="O8" s="95">
        <v>2</v>
      </c>
      <c r="P8" s="95">
        <v>1</v>
      </c>
      <c r="Q8" s="96">
        <v>1</v>
      </c>
      <c r="R8" s="20"/>
      <c r="S8" s="14" t="s">
        <v>21</v>
      </c>
      <c r="T8" s="15">
        <f>SUMIF($O$5:$O$12,"=1",$P$5:$P$12)</f>
        <v>1</v>
      </c>
      <c r="U8" s="15">
        <f>SUMIF($O$5:$O$12,"=2",$P$5:$P$12)</f>
        <v>9</v>
      </c>
      <c r="V8" s="16">
        <f>P27</f>
        <v>6</v>
      </c>
      <c r="W8" s="7">
        <f>T8+U8+V8</f>
        <v>16</v>
      </c>
    </row>
    <row r="9" spans="1:23" ht="17.25" thickTop="1">
      <c r="A9" s="306"/>
      <c r="B9" s="43" t="s">
        <v>95</v>
      </c>
      <c r="C9" s="95">
        <v>2</v>
      </c>
      <c r="D9" s="95">
        <v>3</v>
      </c>
      <c r="E9" s="96">
        <v>3</v>
      </c>
      <c r="F9" s="43" t="s">
        <v>97</v>
      </c>
      <c r="G9" s="95">
        <v>2</v>
      </c>
      <c r="H9" s="95">
        <v>3</v>
      </c>
      <c r="I9" s="125">
        <v>3</v>
      </c>
      <c r="J9" s="43" t="s">
        <v>44</v>
      </c>
      <c r="K9" s="85">
        <v>2</v>
      </c>
      <c r="L9" s="85">
        <v>3</v>
      </c>
      <c r="M9" s="86">
        <v>3</v>
      </c>
      <c r="N9" s="43" t="s">
        <v>43</v>
      </c>
      <c r="O9" s="95">
        <v>2</v>
      </c>
      <c r="P9" s="95">
        <v>3</v>
      </c>
      <c r="Q9" s="96">
        <v>3</v>
      </c>
      <c r="R9" s="24"/>
      <c r="S9" s="5" t="s">
        <v>22</v>
      </c>
      <c r="T9" s="6">
        <f>SUM(T5:T8)</f>
        <v>15</v>
      </c>
      <c r="U9" s="6">
        <f>SUM(U5:U8)</f>
        <v>43</v>
      </c>
      <c r="V9" s="6">
        <f>SUM(V5:V8)</f>
        <v>14</v>
      </c>
      <c r="W9" s="7">
        <f>SUM(W5:W8)</f>
        <v>72</v>
      </c>
    </row>
    <row r="10" spans="1:23" ht="16.5">
      <c r="A10" s="306"/>
      <c r="B10" s="141" t="s">
        <v>92</v>
      </c>
      <c r="C10" s="95">
        <v>1</v>
      </c>
      <c r="D10" s="95">
        <v>2</v>
      </c>
      <c r="E10" s="96">
        <v>2</v>
      </c>
      <c r="F10" s="43" t="s">
        <v>98</v>
      </c>
      <c r="G10" s="95">
        <v>2</v>
      </c>
      <c r="H10" s="95">
        <v>3</v>
      </c>
      <c r="I10" s="125">
        <v>3</v>
      </c>
      <c r="J10" s="43" t="s">
        <v>48</v>
      </c>
      <c r="K10" s="31">
        <v>2</v>
      </c>
      <c r="L10" s="31">
        <v>3</v>
      </c>
      <c r="M10" s="35">
        <v>3</v>
      </c>
      <c r="N10" s="33" t="s">
        <v>129</v>
      </c>
      <c r="O10" s="95">
        <v>2</v>
      </c>
      <c r="P10" s="95">
        <v>1</v>
      </c>
      <c r="Q10" s="96">
        <v>1</v>
      </c>
      <c r="R10" s="24"/>
      <c r="S10" s="7"/>
      <c r="T10" s="7"/>
      <c r="U10" s="7"/>
      <c r="V10" s="7"/>
      <c r="W10" s="7"/>
    </row>
    <row r="11" spans="1:23" ht="16.5">
      <c r="A11" s="306"/>
      <c r="B11" s="141" t="s">
        <v>93</v>
      </c>
      <c r="C11" s="95">
        <v>1</v>
      </c>
      <c r="D11" s="95">
        <v>2</v>
      </c>
      <c r="E11" s="96">
        <v>2</v>
      </c>
      <c r="F11" s="39" t="s">
        <v>34</v>
      </c>
      <c r="G11" s="85">
        <v>2</v>
      </c>
      <c r="H11" s="85">
        <v>2</v>
      </c>
      <c r="I11" s="86">
        <v>2</v>
      </c>
      <c r="J11" s="133"/>
      <c r="K11" s="130"/>
      <c r="L11" s="130"/>
      <c r="M11" s="136"/>
      <c r="N11" s="133"/>
      <c r="O11" s="130"/>
      <c r="P11" s="130"/>
      <c r="Q11" s="134"/>
      <c r="R11" s="4"/>
      <c r="S11" s="6"/>
      <c r="T11" s="6"/>
      <c r="U11" s="6"/>
      <c r="V11" s="6"/>
      <c r="W11" s="7"/>
    </row>
    <row r="12" spans="1:23" ht="16.5">
      <c r="A12" s="306"/>
      <c r="B12" s="141" t="s">
        <v>126</v>
      </c>
      <c r="C12" s="95">
        <v>1</v>
      </c>
      <c r="D12" s="95">
        <v>2</v>
      </c>
      <c r="E12" s="96">
        <v>2</v>
      </c>
      <c r="F12" s="39" t="s">
        <v>100</v>
      </c>
      <c r="G12" s="85">
        <v>2</v>
      </c>
      <c r="H12" s="85">
        <v>2</v>
      </c>
      <c r="I12" s="86">
        <v>2</v>
      </c>
      <c r="J12" s="39"/>
      <c r="K12" s="95"/>
      <c r="L12" s="95"/>
      <c r="M12" s="125"/>
      <c r="N12" s="139"/>
      <c r="O12" s="95"/>
      <c r="P12" s="95"/>
      <c r="Q12" s="96"/>
      <c r="R12" s="4"/>
      <c r="S12" s="6"/>
      <c r="T12" s="6"/>
      <c r="U12" s="6"/>
      <c r="V12" s="6"/>
      <c r="W12" s="7"/>
    </row>
    <row r="13" spans="1:23" ht="17.25" thickBot="1">
      <c r="A13" s="307"/>
      <c r="B13" s="308" t="s">
        <v>102</v>
      </c>
      <c r="C13" s="309"/>
      <c r="D13" s="99">
        <f>SUM(D5:D12)</f>
        <v>17</v>
      </c>
      <c r="E13" s="100">
        <f>SUM(E5:E12)</f>
        <v>17</v>
      </c>
      <c r="F13" s="310" t="s">
        <v>102</v>
      </c>
      <c r="G13" s="311"/>
      <c r="H13" s="101">
        <f>SUM(H5:H12)</f>
        <v>17</v>
      </c>
      <c r="I13" s="126">
        <f>SUM(I5:I12)</f>
        <v>17</v>
      </c>
      <c r="J13" s="346" t="s">
        <v>102</v>
      </c>
      <c r="K13" s="347"/>
      <c r="L13" s="99">
        <f>SUM(L5:L12)</f>
        <v>14</v>
      </c>
      <c r="M13" s="137">
        <f>SUM(M5:M12)</f>
        <v>14</v>
      </c>
      <c r="N13" s="346" t="s">
        <v>102</v>
      </c>
      <c r="O13" s="347"/>
      <c r="P13" s="99">
        <f>SUM(P5:P12)</f>
        <v>10</v>
      </c>
      <c r="Q13" s="100">
        <f>SUM(Q5:Q12)</f>
        <v>10</v>
      </c>
      <c r="R13" s="4"/>
      <c r="S13" s="5" t="s">
        <v>13</v>
      </c>
      <c r="T13" s="1"/>
      <c r="U13" s="6"/>
      <c r="V13" s="6"/>
      <c r="W13" s="7"/>
    </row>
    <row r="14" spans="1:23" ht="16.5" customHeight="1" thickBot="1">
      <c r="A14" s="305" t="s">
        <v>3</v>
      </c>
      <c r="B14" s="43" t="s">
        <v>10</v>
      </c>
      <c r="C14" s="85">
        <v>3</v>
      </c>
      <c r="D14" s="85">
        <v>2</v>
      </c>
      <c r="E14" s="97">
        <v>2</v>
      </c>
      <c r="F14" s="53" t="s">
        <v>37</v>
      </c>
      <c r="G14" s="102">
        <v>3</v>
      </c>
      <c r="H14" s="102">
        <v>2</v>
      </c>
      <c r="I14" s="103">
        <v>2</v>
      </c>
      <c r="J14" s="45" t="s">
        <v>11</v>
      </c>
      <c r="K14" s="104">
        <v>3</v>
      </c>
      <c r="L14" s="104">
        <v>2</v>
      </c>
      <c r="M14" s="105">
        <v>2</v>
      </c>
      <c r="N14" s="57" t="s">
        <v>104</v>
      </c>
      <c r="O14" s="104">
        <v>3</v>
      </c>
      <c r="P14" s="104">
        <v>2</v>
      </c>
      <c r="Q14" s="105">
        <v>2</v>
      </c>
      <c r="R14" s="4"/>
      <c r="S14" s="7" t="s">
        <v>14</v>
      </c>
      <c r="T14" s="5" t="s">
        <v>15</v>
      </c>
      <c r="U14" s="5" t="s">
        <v>16</v>
      </c>
      <c r="V14" s="5" t="s">
        <v>17</v>
      </c>
      <c r="W14" s="6"/>
    </row>
    <row r="15" spans="1:23" ht="18" customHeight="1" thickTop="1">
      <c r="A15" s="306"/>
      <c r="B15" s="33" t="s">
        <v>134</v>
      </c>
      <c r="C15" s="85">
        <v>3</v>
      </c>
      <c r="D15" s="85">
        <v>2</v>
      </c>
      <c r="E15" s="97">
        <v>2</v>
      </c>
      <c r="F15" s="33" t="s">
        <v>137</v>
      </c>
      <c r="G15" s="31">
        <v>3</v>
      </c>
      <c r="H15" s="31">
        <v>2</v>
      </c>
      <c r="I15" s="97">
        <v>2</v>
      </c>
      <c r="J15" s="54" t="s">
        <v>38</v>
      </c>
      <c r="K15" s="85">
        <v>3</v>
      </c>
      <c r="L15" s="85">
        <v>2</v>
      </c>
      <c r="M15" s="97">
        <v>2</v>
      </c>
      <c r="N15" s="54" t="s">
        <v>122</v>
      </c>
      <c r="O15" s="85">
        <v>3</v>
      </c>
      <c r="P15" s="85">
        <v>2</v>
      </c>
      <c r="Q15" s="97">
        <v>2</v>
      </c>
      <c r="R15" s="20"/>
      <c r="S15" s="8" t="s">
        <v>18</v>
      </c>
      <c r="T15" s="9">
        <f>SUMIF($C$5:$C$12,"=1",$E$5:$E$12)</f>
        <v>8</v>
      </c>
      <c r="U15" s="9">
        <f>SUMIF($C$5:$C$12,"=2",$E$5:$E$12)</f>
        <v>9</v>
      </c>
      <c r="V15" s="10">
        <f>E27</f>
        <v>2</v>
      </c>
      <c r="W15" s="7">
        <f>T15+U15+V15</f>
        <v>19</v>
      </c>
    </row>
    <row r="16" spans="1:23" ht="17.25">
      <c r="A16" s="306"/>
      <c r="B16" s="43" t="s">
        <v>107</v>
      </c>
      <c r="C16" s="85">
        <v>3</v>
      </c>
      <c r="D16" s="85">
        <v>2</v>
      </c>
      <c r="E16" s="97">
        <v>2</v>
      </c>
      <c r="F16" s="42" t="s">
        <v>99</v>
      </c>
      <c r="G16" s="85">
        <v>3</v>
      </c>
      <c r="H16" s="85">
        <v>2</v>
      </c>
      <c r="I16" s="97">
        <v>2</v>
      </c>
      <c r="J16" s="33" t="s">
        <v>41</v>
      </c>
      <c r="K16" s="85">
        <v>3</v>
      </c>
      <c r="L16" s="85">
        <v>2</v>
      </c>
      <c r="M16" s="97">
        <v>2</v>
      </c>
      <c r="N16" s="43" t="s">
        <v>105</v>
      </c>
      <c r="O16" s="85">
        <v>3</v>
      </c>
      <c r="P16" s="85">
        <v>2</v>
      </c>
      <c r="Q16" s="97">
        <v>2</v>
      </c>
      <c r="R16" s="20"/>
      <c r="S16" s="11" t="s">
        <v>19</v>
      </c>
      <c r="T16" s="12">
        <f>SUMIF($G$5:$G$12,"=1",$I$5:$I$12)</f>
        <v>5</v>
      </c>
      <c r="U16" s="12">
        <f>SUMIF($G$8:$G$12,"=2",$I$8:$I$12)</f>
        <v>12</v>
      </c>
      <c r="V16" s="13">
        <f>I27</f>
        <v>2</v>
      </c>
      <c r="W16" s="7">
        <f>T16+U16+V16</f>
        <v>19</v>
      </c>
    </row>
    <row r="17" spans="1:23" ht="17.25">
      <c r="A17" s="306"/>
      <c r="B17" s="39" t="s">
        <v>131</v>
      </c>
      <c r="C17" s="95">
        <v>3</v>
      </c>
      <c r="D17" s="85">
        <v>2</v>
      </c>
      <c r="E17" s="97">
        <v>2</v>
      </c>
      <c r="F17" s="54" t="s">
        <v>116</v>
      </c>
      <c r="G17" s="85">
        <v>3</v>
      </c>
      <c r="H17" s="85">
        <v>2</v>
      </c>
      <c r="I17" s="97">
        <v>2</v>
      </c>
      <c r="J17" s="33" t="s">
        <v>110</v>
      </c>
      <c r="K17" s="85">
        <v>3</v>
      </c>
      <c r="L17" s="85">
        <v>2</v>
      </c>
      <c r="M17" s="97">
        <v>2</v>
      </c>
      <c r="N17" s="33" t="s">
        <v>40</v>
      </c>
      <c r="O17" s="85">
        <v>3</v>
      </c>
      <c r="P17" s="85">
        <v>2</v>
      </c>
      <c r="Q17" s="97">
        <v>2</v>
      </c>
      <c r="R17" s="20"/>
      <c r="S17" s="11" t="s">
        <v>20</v>
      </c>
      <c r="T17" s="12">
        <f>SUMIF($K$5:$K$12,"=1",$M$5:$M$12)</f>
        <v>1</v>
      </c>
      <c r="U17" s="12">
        <f>SUMIF($K$5:$K$12,"=2",$M$5:$M$12)</f>
        <v>13</v>
      </c>
      <c r="V17" s="13">
        <f>M27</f>
        <v>4</v>
      </c>
      <c r="W17" s="7">
        <f>T17+U17+V17</f>
        <v>18</v>
      </c>
    </row>
    <row r="18" spans="1:23" ht="18" thickBot="1">
      <c r="A18" s="306"/>
      <c r="B18" s="43" t="s">
        <v>115</v>
      </c>
      <c r="C18" s="85">
        <v>3</v>
      </c>
      <c r="D18" s="85">
        <v>2</v>
      </c>
      <c r="E18" s="97">
        <v>2</v>
      </c>
      <c r="F18" s="42" t="s">
        <v>109</v>
      </c>
      <c r="G18" s="80">
        <v>3</v>
      </c>
      <c r="H18" s="80">
        <v>2</v>
      </c>
      <c r="I18" s="82">
        <v>2</v>
      </c>
      <c r="J18" s="54" t="s">
        <v>39</v>
      </c>
      <c r="K18" s="85">
        <v>3</v>
      </c>
      <c r="L18" s="85">
        <v>2</v>
      </c>
      <c r="M18" s="97">
        <v>2</v>
      </c>
      <c r="N18" s="33" t="s">
        <v>119</v>
      </c>
      <c r="O18" s="85">
        <v>3</v>
      </c>
      <c r="P18" s="85">
        <v>2</v>
      </c>
      <c r="Q18" s="97">
        <v>2</v>
      </c>
      <c r="R18" s="20"/>
      <c r="S18" s="14" t="s">
        <v>21</v>
      </c>
      <c r="T18" s="15">
        <f>SUMIF($O$5:$O$12,"=1",$Q$5:$Q$12)</f>
        <v>1</v>
      </c>
      <c r="U18" s="15">
        <f>SUMIF($O$5:$O$12,"=2",$Q$5:$Q$12)</f>
        <v>9</v>
      </c>
      <c r="V18" s="16">
        <f>Q27</f>
        <v>6</v>
      </c>
      <c r="W18" s="7">
        <f>T18+U18+V18</f>
        <v>16</v>
      </c>
    </row>
    <row r="19" spans="1:23" ht="17.25" thickTop="1">
      <c r="A19" s="306"/>
      <c r="B19" s="33" t="s">
        <v>101</v>
      </c>
      <c r="C19" s="85">
        <v>3</v>
      </c>
      <c r="D19" s="85">
        <v>2</v>
      </c>
      <c r="E19" s="86">
        <v>2</v>
      </c>
      <c r="F19" s="42" t="s">
        <v>111</v>
      </c>
      <c r="G19" s="85">
        <v>3</v>
      </c>
      <c r="H19" s="85">
        <v>2</v>
      </c>
      <c r="I19" s="97">
        <v>2</v>
      </c>
      <c r="J19" s="55" t="s">
        <v>106</v>
      </c>
      <c r="K19" s="95">
        <v>3</v>
      </c>
      <c r="L19" s="95">
        <v>2</v>
      </c>
      <c r="M19" s="96">
        <v>2</v>
      </c>
      <c r="N19" s="43" t="s">
        <v>33</v>
      </c>
      <c r="O19" s="85">
        <v>3</v>
      </c>
      <c r="P19" s="85">
        <v>2</v>
      </c>
      <c r="Q19" s="97">
        <v>2</v>
      </c>
      <c r="R19" s="21"/>
      <c r="S19" s="5" t="s">
        <v>22</v>
      </c>
      <c r="T19" s="6">
        <f>SUM(T15:T18)</f>
        <v>15</v>
      </c>
      <c r="U19" s="6">
        <f>SUM(U15:U18)</f>
        <v>43</v>
      </c>
      <c r="V19" s="6">
        <f>SUM(V15:V18)</f>
        <v>14</v>
      </c>
      <c r="W19" s="7">
        <f>SUM(W15:W18)</f>
        <v>72</v>
      </c>
    </row>
    <row r="20" spans="1:18" ht="16.5">
      <c r="A20" s="306"/>
      <c r="B20" s="43"/>
      <c r="C20" s="85"/>
      <c r="D20" s="85"/>
      <c r="E20" s="97"/>
      <c r="F20" s="45" t="s">
        <v>113</v>
      </c>
      <c r="G20" s="104">
        <v>3</v>
      </c>
      <c r="H20" s="104">
        <v>2</v>
      </c>
      <c r="I20" s="105">
        <v>2</v>
      </c>
      <c r="J20" s="42" t="s">
        <v>108</v>
      </c>
      <c r="K20" s="85">
        <v>3</v>
      </c>
      <c r="L20" s="85">
        <v>2</v>
      </c>
      <c r="M20" s="97">
        <v>2</v>
      </c>
      <c r="N20" s="43" t="s">
        <v>12</v>
      </c>
      <c r="O20" s="85">
        <v>3</v>
      </c>
      <c r="P20" s="85">
        <v>2</v>
      </c>
      <c r="Q20" s="97">
        <v>2</v>
      </c>
      <c r="R20" s="21"/>
    </row>
    <row r="21" spans="1:18" ht="16.5">
      <c r="A21" s="306"/>
      <c r="B21" s="33"/>
      <c r="C21" s="85"/>
      <c r="D21" s="85"/>
      <c r="E21" s="97"/>
      <c r="F21" s="52" t="s">
        <v>117</v>
      </c>
      <c r="G21" s="80">
        <v>3</v>
      </c>
      <c r="H21" s="80">
        <v>2</v>
      </c>
      <c r="I21" s="80">
        <v>2</v>
      </c>
      <c r="J21" s="34" t="s">
        <v>114</v>
      </c>
      <c r="K21" s="85">
        <v>3</v>
      </c>
      <c r="L21" s="85">
        <v>2</v>
      </c>
      <c r="M21" s="97">
        <v>2</v>
      </c>
      <c r="N21" s="33" t="s">
        <v>94</v>
      </c>
      <c r="O21" s="85">
        <v>3</v>
      </c>
      <c r="P21" s="85">
        <v>2</v>
      </c>
      <c r="Q21" s="97">
        <v>2</v>
      </c>
      <c r="R21" s="22"/>
    </row>
    <row r="22" spans="1:18" ht="16.5">
      <c r="A22" s="306"/>
      <c r="B22" s="33"/>
      <c r="C22" s="85"/>
      <c r="D22" s="85"/>
      <c r="E22" s="97"/>
      <c r="F22" s="43" t="s">
        <v>103</v>
      </c>
      <c r="G22" s="80">
        <v>3</v>
      </c>
      <c r="H22" s="80">
        <v>2</v>
      </c>
      <c r="I22" s="80">
        <v>2</v>
      </c>
      <c r="J22" s="39" t="s">
        <v>36</v>
      </c>
      <c r="K22" s="95">
        <v>3</v>
      </c>
      <c r="L22" s="95">
        <v>2</v>
      </c>
      <c r="M22" s="96">
        <v>2</v>
      </c>
      <c r="N22" s="39" t="s">
        <v>112</v>
      </c>
      <c r="O22" s="85">
        <v>3</v>
      </c>
      <c r="P22" s="85">
        <v>2</v>
      </c>
      <c r="Q22" s="97">
        <v>2</v>
      </c>
      <c r="R22" s="22"/>
    </row>
    <row r="23" spans="1:18" ht="16.5">
      <c r="A23" s="306"/>
      <c r="B23" s="43"/>
      <c r="C23" s="95"/>
      <c r="D23" s="95"/>
      <c r="E23" s="96"/>
      <c r="F23" s="45" t="s">
        <v>121</v>
      </c>
      <c r="G23" s="95">
        <v>3</v>
      </c>
      <c r="H23" s="85">
        <v>2</v>
      </c>
      <c r="I23" s="97">
        <v>2</v>
      </c>
      <c r="J23" s="39" t="s">
        <v>118</v>
      </c>
      <c r="K23" s="95">
        <v>3</v>
      </c>
      <c r="L23" s="95">
        <v>2</v>
      </c>
      <c r="M23" s="96">
        <v>2</v>
      </c>
      <c r="N23" s="39" t="s">
        <v>127</v>
      </c>
      <c r="O23" s="85">
        <v>3</v>
      </c>
      <c r="P23" s="85">
        <v>1</v>
      </c>
      <c r="Q23" s="97">
        <v>1</v>
      </c>
      <c r="R23" s="22"/>
    </row>
    <row r="24" spans="1:18" ht="16.5">
      <c r="A24" s="306"/>
      <c r="B24" s="92"/>
      <c r="C24" s="85"/>
      <c r="D24" s="85"/>
      <c r="E24" s="97"/>
      <c r="F24" s="33"/>
      <c r="G24" s="32"/>
      <c r="H24" s="32"/>
      <c r="I24" s="110"/>
      <c r="J24" s="45" t="s">
        <v>123</v>
      </c>
      <c r="K24" s="85">
        <v>3</v>
      </c>
      <c r="L24" s="85">
        <v>2</v>
      </c>
      <c r="M24" s="97">
        <v>2</v>
      </c>
      <c r="N24" s="55" t="s">
        <v>130</v>
      </c>
      <c r="O24" s="95">
        <v>3</v>
      </c>
      <c r="P24" s="95">
        <v>2</v>
      </c>
      <c r="Q24" s="96">
        <v>2</v>
      </c>
      <c r="R24" s="22"/>
    </row>
    <row r="25" spans="1:18" ht="16.5">
      <c r="A25" s="306"/>
      <c r="B25" s="68"/>
      <c r="C25" s="85"/>
      <c r="D25" s="85"/>
      <c r="E25" s="97"/>
      <c r="F25" s="106"/>
      <c r="G25" s="81"/>
      <c r="H25" s="81"/>
      <c r="I25" s="84"/>
      <c r="J25" s="33" t="s">
        <v>120</v>
      </c>
      <c r="K25" s="85">
        <v>3</v>
      </c>
      <c r="L25" s="85">
        <v>2</v>
      </c>
      <c r="M25" s="97">
        <v>2</v>
      </c>
      <c r="N25" s="45" t="s">
        <v>124</v>
      </c>
      <c r="O25" s="95">
        <v>3</v>
      </c>
      <c r="P25" s="95">
        <v>2</v>
      </c>
      <c r="Q25" s="96">
        <v>2</v>
      </c>
      <c r="R25" s="22"/>
    </row>
    <row r="26" spans="1:18" ht="16.5">
      <c r="A26" s="306"/>
      <c r="B26" s="68"/>
      <c r="C26" s="85"/>
      <c r="D26" s="85"/>
      <c r="E26" s="97"/>
      <c r="F26" s="33"/>
      <c r="G26" s="85"/>
      <c r="H26" s="85"/>
      <c r="I26" s="97"/>
      <c r="J26" s="33"/>
      <c r="K26" s="85"/>
      <c r="L26" s="85"/>
      <c r="M26" s="97"/>
      <c r="N26" s="33"/>
      <c r="O26" s="31"/>
      <c r="P26" s="31"/>
      <c r="Q26" s="98"/>
      <c r="R26" s="22"/>
    </row>
    <row r="27" spans="1:17" ht="16.5">
      <c r="A27" s="306"/>
      <c r="B27" s="324" t="s">
        <v>4</v>
      </c>
      <c r="C27" s="304"/>
      <c r="D27" s="28">
        <v>2</v>
      </c>
      <c r="E27" s="29">
        <v>2</v>
      </c>
      <c r="F27" s="302" t="s">
        <v>4</v>
      </c>
      <c r="G27" s="303"/>
      <c r="H27" s="28">
        <v>2</v>
      </c>
      <c r="I27" s="29">
        <v>2</v>
      </c>
      <c r="J27" s="302" t="s">
        <v>4</v>
      </c>
      <c r="K27" s="303"/>
      <c r="L27" s="28">
        <v>4</v>
      </c>
      <c r="M27" s="29">
        <v>4</v>
      </c>
      <c r="N27" s="302" t="s">
        <v>4</v>
      </c>
      <c r="O27" s="303"/>
      <c r="P27" s="28">
        <v>6</v>
      </c>
      <c r="Q27" s="29">
        <v>6</v>
      </c>
    </row>
    <row r="28" spans="1:17" ht="17.25" thickBot="1">
      <c r="A28" s="306"/>
      <c r="B28" s="319" t="s">
        <v>5</v>
      </c>
      <c r="C28" s="320"/>
      <c r="D28" s="26">
        <f>D13+D27</f>
        <v>19</v>
      </c>
      <c r="E28" s="27">
        <f>E13+E27</f>
        <v>19</v>
      </c>
      <c r="F28" s="321" t="s">
        <v>5</v>
      </c>
      <c r="G28" s="322"/>
      <c r="H28" s="30">
        <f>H13+H27</f>
        <v>19</v>
      </c>
      <c r="I28" s="27">
        <f>I13+I27</f>
        <v>19</v>
      </c>
      <c r="J28" s="321" t="s">
        <v>5</v>
      </c>
      <c r="K28" s="322"/>
      <c r="L28" s="30">
        <f>L13+L27</f>
        <v>18</v>
      </c>
      <c r="M28" s="27">
        <f>M13+M27</f>
        <v>18</v>
      </c>
      <c r="N28" s="321" t="s">
        <v>5</v>
      </c>
      <c r="O28" s="322"/>
      <c r="P28" s="30">
        <f>P13+P27</f>
        <v>16</v>
      </c>
      <c r="Q28" s="27">
        <f>Q13+Q27</f>
        <v>16</v>
      </c>
    </row>
    <row r="29" spans="1:17" ht="16.5">
      <c r="A29" s="342" t="s">
        <v>24</v>
      </c>
      <c r="B29" s="343"/>
      <c r="C29" s="337" t="s">
        <v>25</v>
      </c>
      <c r="D29" s="337"/>
      <c r="E29" s="338"/>
      <c r="F29" s="19" t="s">
        <v>26</v>
      </c>
      <c r="G29" s="339" t="s">
        <v>27</v>
      </c>
      <c r="H29" s="327"/>
      <c r="I29" s="340"/>
      <c r="J29" s="19" t="s">
        <v>28</v>
      </c>
      <c r="K29" s="339" t="s">
        <v>29</v>
      </c>
      <c r="L29" s="327"/>
      <c r="M29" s="340"/>
      <c r="N29" s="19" t="s">
        <v>30</v>
      </c>
      <c r="O29" s="327" t="s">
        <v>31</v>
      </c>
      <c r="P29" s="327"/>
      <c r="Q29" s="328"/>
    </row>
    <row r="30" spans="1:20" ht="18" thickBot="1">
      <c r="A30" s="344" t="s">
        <v>139</v>
      </c>
      <c r="B30" s="345"/>
      <c r="C30" s="329">
        <f>T9</f>
        <v>15</v>
      </c>
      <c r="D30" s="329"/>
      <c r="E30" s="330"/>
      <c r="F30" s="69">
        <f>U9</f>
        <v>43</v>
      </c>
      <c r="G30" s="331">
        <f>V9</f>
        <v>14</v>
      </c>
      <c r="H30" s="332"/>
      <c r="I30" s="333"/>
      <c r="J30" s="70">
        <v>0</v>
      </c>
      <c r="K30" s="331">
        <f>C30+F30</f>
        <v>58</v>
      </c>
      <c r="L30" s="332"/>
      <c r="M30" s="333"/>
      <c r="N30" s="69">
        <f>G30+J30</f>
        <v>14</v>
      </c>
      <c r="O30" s="332">
        <f>K30+N30</f>
        <v>72</v>
      </c>
      <c r="P30" s="332"/>
      <c r="Q30" s="334"/>
      <c r="S30" s="25">
        <f>D28+H28+L28+P28</f>
        <v>72</v>
      </c>
      <c r="T30" s="25">
        <f>E28+I28+M28+Q28</f>
        <v>72</v>
      </c>
    </row>
    <row r="31" spans="2:17" ht="16.5">
      <c r="B31" s="316" t="s">
        <v>55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</row>
    <row r="32" spans="2:18" ht="16.5">
      <c r="B32" s="318" t="s">
        <v>135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"/>
      <c r="R32" s="2"/>
    </row>
    <row r="33" spans="2:18" ht="16.5">
      <c r="B33" s="318" t="s">
        <v>54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R33" s="3"/>
    </row>
    <row r="34" spans="2:25" ht="16.5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</row>
  </sheetData>
  <sheetProtection/>
  <mergeCells count="37">
    <mergeCell ref="A5:A13"/>
    <mergeCell ref="A3:A4"/>
    <mergeCell ref="B3:E3"/>
    <mergeCell ref="F3:I3"/>
    <mergeCell ref="J3:M3"/>
    <mergeCell ref="N3:Q3"/>
    <mergeCell ref="B13:C13"/>
    <mergeCell ref="F13:G13"/>
    <mergeCell ref="J13:K13"/>
    <mergeCell ref="N28:O28"/>
    <mergeCell ref="N13:O13"/>
    <mergeCell ref="B27:C27"/>
    <mergeCell ref="F27:G27"/>
    <mergeCell ref="J27:K27"/>
    <mergeCell ref="N27:O27"/>
    <mergeCell ref="B28:C28"/>
    <mergeCell ref="F28:G28"/>
    <mergeCell ref="A1:Q1"/>
    <mergeCell ref="J2:Q2"/>
    <mergeCell ref="O29:Q29"/>
    <mergeCell ref="C30:E30"/>
    <mergeCell ref="G30:I30"/>
    <mergeCell ref="K30:M30"/>
    <mergeCell ref="O30:Q30"/>
    <mergeCell ref="C29:E29"/>
    <mergeCell ref="A29:B29"/>
    <mergeCell ref="A30:B30"/>
    <mergeCell ref="B34:Y34"/>
    <mergeCell ref="A2:D2"/>
    <mergeCell ref="E2:I2"/>
    <mergeCell ref="B33:P33"/>
    <mergeCell ref="B32:P32"/>
    <mergeCell ref="B31:Q31"/>
    <mergeCell ref="G29:I29"/>
    <mergeCell ref="K29:M29"/>
    <mergeCell ref="A14:A28"/>
    <mergeCell ref="J28:K28"/>
  </mergeCells>
  <printOptions horizontalCentered="1" verticalCentered="1"/>
  <pageMargins left="0" right="0.1968503937007874" top="0" bottom="0" header="0.11811023622047245" footer="0"/>
  <pageSetup horizontalDpi="1200" verticalDpi="1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Danan</cp:lastModifiedBy>
  <cp:lastPrinted>2016-02-28T07:22:14Z</cp:lastPrinted>
  <dcterms:created xsi:type="dcterms:W3CDTF">2004-11-27T17:27:21Z</dcterms:created>
  <dcterms:modified xsi:type="dcterms:W3CDTF">2016-02-28T07:22:26Z</dcterms:modified>
  <cp:category/>
  <cp:version/>
  <cp:contentType/>
  <cp:contentStatus/>
</cp:coreProperties>
</file>